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3256" windowHeight="12336"/>
  </bookViews>
  <sheets>
    <sheet name="R 2017 předpoklad v násl. let." sheetId="5" r:id="rId1"/>
  </sheets>
  <definedNames>
    <definedName name="_xlnm._FilterDatabase" localSheetId="0" hidden="1">'R 2017 předpoklad v násl. let.'!$A$1:$L$191</definedName>
  </definedNames>
  <calcPr calcId="152511"/>
</workbook>
</file>

<file path=xl/calcChain.xml><?xml version="1.0" encoding="utf-8"?>
<calcChain xmlns="http://schemas.openxmlformats.org/spreadsheetml/2006/main">
  <c r="F151" i="5" l="1"/>
  <c r="F181" i="5"/>
  <c r="G130" i="5" l="1"/>
  <c r="G4" i="5"/>
  <c r="H99" i="5"/>
  <c r="I94" i="5"/>
  <c r="H92" i="5"/>
  <c r="H91" i="5" s="1"/>
  <c r="H78" i="5"/>
  <c r="G78" i="5"/>
  <c r="I67" i="5"/>
  <c r="I40" i="5"/>
  <c r="H41" i="5"/>
  <c r="H40" i="5" s="1"/>
  <c r="I39" i="5"/>
  <c r="I38" i="5" s="1"/>
  <c r="H38" i="5"/>
  <c r="H39" i="5"/>
  <c r="H34" i="5"/>
  <c r="I34" i="5" s="1"/>
  <c r="H32" i="5"/>
  <c r="I32" i="5" s="1"/>
  <c r="H29" i="5"/>
  <c r="I29" i="5" s="1"/>
  <c r="H33" i="5"/>
  <c r="I33" i="5" s="1"/>
  <c r="H31" i="5" l="1"/>
  <c r="I31" i="5"/>
  <c r="I99" i="5"/>
  <c r="F79" i="5" l="1"/>
  <c r="F78" i="5" s="1"/>
  <c r="F70" i="5"/>
  <c r="F184" i="5"/>
  <c r="I184" i="5" s="1"/>
  <c r="F138" i="5"/>
  <c r="H138" i="5" s="1"/>
  <c r="I138" i="5" s="1"/>
  <c r="F132" i="5" l="1"/>
  <c r="F131" i="5" s="1"/>
  <c r="H131" i="5" s="1"/>
  <c r="I131" i="5" s="1"/>
  <c r="F76" i="5"/>
  <c r="I76" i="5" s="1"/>
  <c r="F167" i="5"/>
  <c r="H167" i="5" s="1"/>
  <c r="F190" i="5"/>
  <c r="H190" i="5" s="1"/>
  <c r="F187" i="5"/>
  <c r="H187" i="5" s="1"/>
  <c r="I181" i="5"/>
  <c r="F179" i="5"/>
  <c r="I179" i="5" s="1"/>
  <c r="F177" i="5"/>
  <c r="H177" i="5" s="1"/>
  <c r="F175" i="5"/>
  <c r="I175" i="5" s="1"/>
  <c r="F173" i="5"/>
  <c r="I173" i="5" s="1"/>
  <c r="F170" i="5"/>
  <c r="H170" i="5" s="1"/>
  <c r="F160" i="5"/>
  <c r="I160" i="5" s="1"/>
  <c r="F157" i="5"/>
  <c r="I157" i="5" s="1"/>
  <c r="F154" i="5"/>
  <c r="H154" i="5" s="1"/>
  <c r="F149" i="5"/>
  <c r="H149" i="5" s="1"/>
  <c r="F147" i="5"/>
  <c r="H147" i="5" s="1"/>
  <c r="F141" i="5"/>
  <c r="H141" i="5" s="1"/>
  <c r="F136" i="5"/>
  <c r="F133" i="5"/>
  <c r="I133" i="5" s="1"/>
  <c r="F128" i="5"/>
  <c r="I128" i="5" s="1"/>
  <c r="I127" i="5" s="1"/>
  <c r="F127" i="5"/>
  <c r="F124" i="5"/>
  <c r="I124" i="5" s="1"/>
  <c r="F122" i="5"/>
  <c r="G122" i="5" s="1"/>
  <c r="F119" i="5"/>
  <c r="H119" i="5" s="1"/>
  <c r="I119" i="5" s="1"/>
  <c r="F117" i="5"/>
  <c r="H117" i="5" s="1"/>
  <c r="F115" i="5"/>
  <c r="H115" i="5" s="1"/>
  <c r="F113" i="5"/>
  <c r="H113" i="5" s="1"/>
  <c r="F111" i="5"/>
  <c r="I111" i="5" s="1"/>
  <c r="I108" i="5" s="1"/>
  <c r="F109" i="5"/>
  <c r="G109" i="5" s="1"/>
  <c r="F104" i="5"/>
  <c r="F102" i="5"/>
  <c r="F96" i="5"/>
  <c r="I96" i="5" s="1"/>
  <c r="I91" i="5" s="1"/>
  <c r="F91" i="5"/>
  <c r="F74" i="5"/>
  <c r="F68" i="5"/>
  <c r="H68" i="5" s="1"/>
  <c r="H67" i="5" s="1"/>
  <c r="F65" i="5"/>
  <c r="I65" i="5" s="1"/>
  <c r="F63" i="5"/>
  <c r="I63" i="5" s="1"/>
  <c r="F61" i="5"/>
  <c r="I61" i="5" s="1"/>
  <c r="F59" i="5"/>
  <c r="I59" i="5" s="1"/>
  <c r="F55" i="5"/>
  <c r="I55" i="5" s="1"/>
  <c r="I54" i="5" s="1"/>
  <c r="F43" i="5"/>
  <c r="G43" i="5" s="1"/>
  <c r="G42" i="5" s="1"/>
  <c r="F31" i="5"/>
  <c r="F21" i="5"/>
  <c r="F13" i="5"/>
  <c r="F5" i="5"/>
  <c r="F42" i="5" l="1"/>
  <c r="F58" i="5"/>
  <c r="H172" i="5"/>
  <c r="F54" i="5"/>
  <c r="G108" i="5"/>
  <c r="G3" i="5" s="1"/>
  <c r="I130" i="5"/>
  <c r="H151" i="5"/>
  <c r="H130" i="5" s="1"/>
  <c r="F130" i="5"/>
  <c r="I172" i="5"/>
  <c r="F4" i="5"/>
  <c r="K2" i="5" s="1"/>
  <c r="H5" i="5"/>
  <c r="I5" i="5" s="1"/>
  <c r="H21" i="5"/>
  <c r="I21" i="5" s="1"/>
  <c r="H108" i="5"/>
  <c r="F73" i="5"/>
  <c r="I74" i="5"/>
  <c r="I73" i="5" s="1"/>
  <c r="F98" i="5"/>
  <c r="H104" i="5"/>
  <c r="H13" i="5"/>
  <c r="I13" i="5" s="1"/>
  <c r="I58" i="5"/>
  <c r="F67" i="5"/>
  <c r="F108" i="5"/>
  <c r="F172" i="5"/>
  <c r="F3" i="5" l="1"/>
  <c r="H4" i="5"/>
  <c r="H3" i="5" s="1"/>
  <c r="I104" i="5"/>
  <c r="I98" i="5" s="1"/>
  <c r="I3" i="5" s="1"/>
  <c r="H98" i="5"/>
  <c r="I4" i="5"/>
  <c r="K3" i="5"/>
  <c r="N4" i="5" s="1"/>
</calcChain>
</file>

<file path=xl/sharedStrings.xml><?xml version="1.0" encoding="utf-8"?>
<sst xmlns="http://schemas.openxmlformats.org/spreadsheetml/2006/main" count="294" uniqueCount="150">
  <si>
    <t>odpa</t>
  </si>
  <si>
    <t>položka</t>
  </si>
  <si>
    <t>organizace</t>
  </si>
  <si>
    <t>účelový znak (UZ)</t>
  </si>
  <si>
    <t>druh příjmu nebo výdaj - text</t>
  </si>
  <si>
    <t>31410000000</t>
  </si>
  <si>
    <t xml:space="preserve">Udržitelnost projektů </t>
  </si>
  <si>
    <t xml:space="preserve">budovy, haly stavby                                                       </t>
  </si>
  <si>
    <t>nákup služeb</t>
  </si>
  <si>
    <t>nákup materiálu jinde nezařazený</t>
  </si>
  <si>
    <t>poštovní služby</t>
  </si>
  <si>
    <t>opravy a udržování</t>
  </si>
  <si>
    <t>drobný hmotný dlouhodobý majetek</t>
  </si>
  <si>
    <t>platby daní a poplatků státnímu rozpočtu</t>
  </si>
  <si>
    <t>61500000000</t>
  </si>
  <si>
    <t>Udržitelnost projektů ROP</t>
  </si>
  <si>
    <t>úhrady sankcí jiným rozpočtům</t>
  </si>
  <si>
    <t>31401000000</t>
  </si>
  <si>
    <t xml:space="preserve">Prostranství KASS I. Etapa </t>
  </si>
  <si>
    <t xml:space="preserve"> </t>
  </si>
  <si>
    <t>31402000000</t>
  </si>
  <si>
    <t xml:space="preserve">Prostranství KASS II. Etapa </t>
  </si>
  <si>
    <t xml:space="preserve">nákup služeb (pěstební péče dle SOD )                                                   </t>
  </si>
  <si>
    <t>3150100000</t>
  </si>
  <si>
    <t xml:space="preserve">budovy, haly stavby (PD)                                              </t>
  </si>
  <si>
    <t>ostatní nákup dlouhodobého nehmotného majetku (studie)</t>
  </si>
  <si>
    <t xml:space="preserve">nákup služeb </t>
  </si>
  <si>
    <t>31403000000</t>
  </si>
  <si>
    <t>Veřejné prostranství Zahradní II.etapa</t>
  </si>
  <si>
    <t>pohoštění</t>
  </si>
  <si>
    <t>cestovné</t>
  </si>
  <si>
    <t>dlouhodobý drobný hmotný majetek</t>
  </si>
  <si>
    <t>dlouhodobý hmotný investiční majetek</t>
  </si>
  <si>
    <t>nákup dlouhodobého hmotného majetku jinde nezařazený</t>
  </si>
  <si>
    <t>31610000000</t>
  </si>
  <si>
    <t>Obnova zeleně v CV - městský park OPŽP I</t>
  </si>
  <si>
    <t>nákup služeb (násl.péče)</t>
  </si>
  <si>
    <t>31605000000</t>
  </si>
  <si>
    <t xml:space="preserve">Energetická opatření – MŠ Kvítek ul. Písečná </t>
  </si>
  <si>
    <t>31606000000</t>
  </si>
  <si>
    <t>Energetická opatření – MŠ Kamarád ul. Růžová</t>
  </si>
  <si>
    <t>31601000000</t>
  </si>
  <si>
    <t>31602000000</t>
  </si>
  <si>
    <t>Bezručovo údolí - pěšina + doprovodná infrastruktura - OPŽP</t>
  </si>
  <si>
    <t>31301000000</t>
  </si>
  <si>
    <t>ČEZ - hřiště, rozvoj regionu, zeleň</t>
  </si>
  <si>
    <t>3130100000</t>
  </si>
  <si>
    <t>31302000000</t>
  </si>
  <si>
    <t>Výsadba zeleně - nadace</t>
  </si>
  <si>
    <t>pěstitelské celky trvalých porostů</t>
  </si>
  <si>
    <t>31502000000</t>
  </si>
  <si>
    <t>Strategie rozvoje města (studie analýzy, průzkumy, VP)</t>
  </si>
  <si>
    <t>ostatní nákup dlouodobého nehmotného majetku</t>
  </si>
  <si>
    <t>3160700000</t>
  </si>
  <si>
    <t>Inkluzivní vzdělávání v Chomutově</t>
  </si>
  <si>
    <t>31607000000</t>
  </si>
  <si>
    <t>školení, vzdělávání</t>
  </si>
  <si>
    <t>neinvestiční transfery obecně prospěšným společnostem</t>
  </si>
  <si>
    <t>neinvestiční transfery zřízeným příspěvkovým organizacím</t>
  </si>
  <si>
    <t>neinvestiční příspěvky zřízeným příspěvkovým organizacím</t>
  </si>
  <si>
    <t>Územní plánování</t>
  </si>
  <si>
    <t>konzultační, poradenské a právní služby</t>
  </si>
  <si>
    <t>budovy, haly, stavby</t>
  </si>
  <si>
    <t>Reko komunikace ul. Šafaříkova a okolí</t>
  </si>
  <si>
    <t>Reko komunikace a chodníku ul. Čelakovského</t>
  </si>
  <si>
    <t>Veřejné osvětlení města</t>
  </si>
  <si>
    <t>Propojení ul. Na Průhonu do ul. Čermákova</t>
  </si>
  <si>
    <t>Rekonstrukce chodníků ul. Palackého - Riegrova</t>
  </si>
  <si>
    <t>Komunikace a chodníky nám. T.G.Masaryka</t>
  </si>
  <si>
    <t>Dětské hřiště</t>
  </si>
  <si>
    <t>Mobiliář města</t>
  </si>
  <si>
    <t>stroje, přístroje, zařízení</t>
  </si>
  <si>
    <t>Letní kino - rekonstrukce wc</t>
  </si>
  <si>
    <t>Obnova historických památek</t>
  </si>
  <si>
    <t>nákup služeb pěstební péče</t>
  </si>
  <si>
    <t>Operační program  výzkum, vývoj, vzdělávání OPVVK</t>
  </si>
  <si>
    <t>Park ČSA (místo KRP blíž)</t>
  </si>
  <si>
    <t>OPŽP</t>
  </si>
  <si>
    <t>IROP - Integrovaný regionální OP</t>
  </si>
  <si>
    <t>237</t>
  </si>
  <si>
    <t>OSTATNÍ INVESTICE</t>
  </si>
  <si>
    <t>ODBOR ROZVOJE A INVESTIC  2017</t>
  </si>
  <si>
    <t>Cyklodoprava</t>
  </si>
  <si>
    <t>Parkování - Kamenný vrch</t>
  </si>
  <si>
    <t>Kamencové jezero</t>
  </si>
  <si>
    <t>Ostatní  akce FRMK</t>
  </si>
  <si>
    <t>budovy, haly, stavby (chodníky)</t>
  </si>
  <si>
    <t>budovy, haly, stavby (komunikace)</t>
  </si>
  <si>
    <t>3903000000</t>
  </si>
  <si>
    <t>Knihy, učební pomůcky, tisk</t>
  </si>
  <si>
    <t>konzultační, poradenské a právní služby (studie)</t>
  </si>
  <si>
    <t>Ostatní nákup dlouhodobého nehmotnéh majetku</t>
  </si>
  <si>
    <t>Rekonstrukce/oprava kanalizace</t>
  </si>
  <si>
    <t>Participativní rozpočet</t>
  </si>
  <si>
    <t xml:space="preserve">Partyzán - lesnická infrastruktura </t>
  </si>
  <si>
    <t>SZIF - Podpora rozvoje venkova  (PRV - P1)</t>
  </si>
  <si>
    <t>státní zemědělský investiční fond (SZIF)</t>
  </si>
  <si>
    <t>Příprava projektů</t>
  </si>
  <si>
    <t>Objekt KASS</t>
  </si>
  <si>
    <t>DALŠÍ  ZDROJE</t>
  </si>
  <si>
    <t>SEKCE  ROZVOJ</t>
  </si>
  <si>
    <t xml:space="preserve">Energetická opatření správní budova Městské lesy Šebík </t>
  </si>
  <si>
    <t>Rekonstrukce objektu Školní Pěšina - dětská skupina</t>
  </si>
  <si>
    <t xml:space="preserve">budovy, haly stavby  </t>
  </si>
  <si>
    <t>Územní studie krajiny a veřejných prostranství</t>
  </si>
  <si>
    <t>Reko uličních vpustí a reko povrchů komunikací-koordinace se správci sítí</t>
  </si>
  <si>
    <t>navýšit v 2/2017 z hosp. výsledku</t>
  </si>
  <si>
    <t>Investice Školská zařízení</t>
  </si>
  <si>
    <t>Budovy, haly, stavby</t>
  </si>
  <si>
    <t>Kontejnerová stání</t>
  </si>
  <si>
    <t>plus vánoční osvětlení města</t>
  </si>
  <si>
    <t>Budova hlavního hřbitova - bezbariérový přístup</t>
  </si>
  <si>
    <t xml:space="preserve">MPSV  </t>
  </si>
  <si>
    <t>v případě, že obdržíme dotaci</t>
  </si>
  <si>
    <t>PŘÍPRAVA A UDRŽITELNOST PROJEKTŮ  CELKEM</t>
  </si>
  <si>
    <t>31702000000</t>
  </si>
  <si>
    <t>31706000000</t>
  </si>
  <si>
    <t>31710000000</t>
  </si>
  <si>
    <t>31714000000</t>
  </si>
  <si>
    <t xml:space="preserve">Digitální, jazykové, přírodní a řemeslné Kompetence v oborech  na ZŠ </t>
  </si>
  <si>
    <t>Písečná - domov pro osoby se zdravotním postižením - modernizace</t>
  </si>
  <si>
    <t>Písečná - domov pro seniory - modernizace</t>
  </si>
  <si>
    <t>je v tom i 2,5 mil pro PZOO</t>
  </si>
  <si>
    <t>přechod z 2016-2017</t>
  </si>
  <si>
    <t>hrazeno první polovina 2017</t>
  </si>
  <si>
    <t>hrazeno druhá polovina 2017</t>
  </si>
  <si>
    <t>Budovy  a majetek SMCH</t>
  </si>
  <si>
    <t>ZŠ Heyrovského - investice (fasáda)</t>
  </si>
  <si>
    <t>ZUŠ - investice (rozšíření výukových prostor, zateplení koncertního sálu)</t>
  </si>
  <si>
    <t>ZŠ Na Příkopech - investice (fasáda, dveře)</t>
  </si>
  <si>
    <t>ZŠ Zahradní - investice (šatny, panikové dveře)</t>
  </si>
  <si>
    <t>Mateřské školy - investice (hřiště, tabule)</t>
  </si>
  <si>
    <t>Dům dětí a mládeže - investice (reko hřiště)</t>
  </si>
  <si>
    <t>ZŠ Hornická - investice (víceúčelové hřiště včetně příjezdové komunikace)</t>
  </si>
  <si>
    <t>ZŠ Březenecká - investice (reko atria)</t>
  </si>
  <si>
    <t>Interreg V/A</t>
  </si>
  <si>
    <t>Muzea v Krušných horách  - tradice a budoucnost</t>
  </si>
  <si>
    <t>31608000000</t>
  </si>
  <si>
    <t>platy zaměstnanců v pracovním poměru</t>
  </si>
  <si>
    <t>Povinné sociální pojištění</t>
  </si>
  <si>
    <t>Povinné zdravotní pojištění</t>
  </si>
  <si>
    <t>Ostatní osobní výdaje (dohody o provedení práce)</t>
  </si>
  <si>
    <t>původně bylo 30 mil.</t>
  </si>
  <si>
    <t>konec roku či případný přesun do 2018</t>
  </si>
  <si>
    <t>II. Etapa přejde do 2018</t>
  </si>
  <si>
    <t>???</t>
  </si>
  <si>
    <t>Kulisárna divadlo - investice (elektroinstalace, odhlučnění, WC)</t>
  </si>
  <si>
    <t>FROÚMK - Fond rozvoje, oprav, údržby místních komunikací</t>
  </si>
  <si>
    <t>FRDI - Fond rozvoje dopravní infrastukrury</t>
  </si>
  <si>
    <t>Vodohospodářská infrastruktura (kanalizace, vodovodní řady)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</si>
</sst>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 CE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1"/>
      <color rgb="FFFFFF00"/>
      <name val="Arial"/>
      <family val="2"/>
      <charset val="238"/>
    </font>
    <font>
      <b/>
      <sz val="12"/>
      <color rgb="FFFFFF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10"/>
      <color rgb="FFFFFF00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C5BE97"/>
      </patternFill>
    </fill>
    <fill>
      <patternFill patternType="solid">
        <fgColor theme="0"/>
        <bgColor rgb="FFCCC0DA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rgb="FFFFFF99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rgb="FFFFFFFF"/>
      </patternFill>
    </fill>
    <fill>
      <patternFill patternType="solid">
        <fgColor theme="0"/>
        <bgColor rgb="FFFFFF99"/>
      </patternFill>
    </fill>
    <fill>
      <patternFill patternType="solid">
        <fgColor theme="0" tint="-0.249977111117893"/>
        <bgColor rgb="FFFFFF99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 tint="-0.249977111117893"/>
        <bgColor rgb="FFC5BE97"/>
      </patternFill>
    </fill>
    <fill>
      <patternFill patternType="solid">
        <fgColor theme="0" tint="-0.249977111117893"/>
        <bgColor rgb="FFCCC0DA"/>
      </patternFill>
    </fill>
    <fill>
      <patternFill patternType="solid">
        <fgColor rgb="FFFFFF00"/>
        <bgColor indexed="64"/>
      </patternFill>
    </fill>
    <fill>
      <patternFill patternType="solid">
        <fgColor rgb="FF2803C7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6699FF"/>
        <bgColor rgb="FFB8CCE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Border="0" applyProtection="0"/>
  </cellStyleXfs>
  <cellXfs count="356">
    <xf numFmtId="0" fontId="0" fillId="0" borderId="0" xfId="0"/>
    <xf numFmtId="0" fontId="4" fillId="0" borderId="1" xfId="1" applyFont="1" applyFill="1" applyBorder="1" applyAlignment="1" applyProtection="1"/>
    <xf numFmtId="49" fontId="4" fillId="0" borderId="1" xfId="1" applyNumberFormat="1" applyFont="1" applyFill="1" applyBorder="1" applyAlignment="1" applyProtection="1">
      <alignment horizontal="center"/>
    </xf>
    <xf numFmtId="0" fontId="4" fillId="2" borderId="1" xfId="1" applyFont="1" applyFill="1" applyBorder="1" applyAlignment="1" applyProtection="1"/>
    <xf numFmtId="0" fontId="4" fillId="0" borderId="2" xfId="1" applyFont="1" applyFill="1" applyBorder="1" applyAlignment="1" applyProtection="1"/>
    <xf numFmtId="0" fontId="4" fillId="2" borderId="2" xfId="1" applyFont="1" applyFill="1" applyBorder="1" applyAlignment="1" applyProtection="1"/>
    <xf numFmtId="49" fontId="4" fillId="2" borderId="1" xfId="1" applyNumberFormat="1" applyFont="1" applyFill="1" applyBorder="1" applyAlignment="1" applyProtection="1">
      <alignment horizontal="center"/>
    </xf>
    <xf numFmtId="0" fontId="4" fillId="3" borderId="2" xfId="1" applyFont="1" applyFill="1" applyBorder="1" applyAlignment="1" applyProtection="1"/>
    <xf numFmtId="0" fontId="4" fillId="3" borderId="1" xfId="1" applyFont="1" applyFill="1" applyBorder="1" applyAlignment="1" applyProtection="1"/>
    <xf numFmtId="49" fontId="4" fillId="3" borderId="1" xfId="1" applyNumberFormat="1" applyFont="1" applyFill="1" applyBorder="1" applyAlignment="1" applyProtection="1">
      <alignment horizontal="center"/>
    </xf>
    <xf numFmtId="0" fontId="4" fillId="5" borderId="1" xfId="1" applyFont="1" applyFill="1" applyBorder="1" applyAlignment="1" applyProtection="1"/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1" fillId="2" borderId="2" xfId="0" applyFont="1" applyFill="1" applyBorder="1"/>
    <xf numFmtId="0" fontId="1" fillId="2" borderId="1" xfId="0" applyFont="1" applyFill="1" applyBorder="1"/>
    <xf numFmtId="0" fontId="6" fillId="0" borderId="2" xfId="0" applyFont="1" applyBorder="1"/>
    <xf numFmtId="0" fontId="6" fillId="0" borderId="1" xfId="0" applyFont="1" applyBorder="1"/>
    <xf numFmtId="49" fontId="6" fillId="0" borderId="1" xfId="0" applyNumberFormat="1" applyFont="1" applyBorder="1" applyAlignment="1">
      <alignment horizontal="center"/>
    </xf>
    <xf numFmtId="0" fontId="6" fillId="0" borderId="5" xfId="0" applyFont="1" applyBorder="1"/>
    <xf numFmtId="0" fontId="6" fillId="0" borderId="6" xfId="0" applyFont="1" applyBorder="1"/>
    <xf numFmtId="49" fontId="11" fillId="2" borderId="1" xfId="1" applyNumberFormat="1" applyFont="1" applyFill="1" applyBorder="1" applyAlignment="1" applyProtection="1">
      <alignment horizontal="center"/>
    </xf>
    <xf numFmtId="0" fontId="4" fillId="0" borderId="3" xfId="1" applyFont="1" applyFill="1" applyBorder="1" applyAlignment="1" applyProtection="1">
      <alignment wrapText="1"/>
    </xf>
    <xf numFmtId="0" fontId="4" fillId="2" borderId="3" xfId="0" applyFont="1" applyFill="1" applyBorder="1" applyAlignment="1">
      <alignment wrapText="1"/>
    </xf>
    <xf numFmtId="0" fontId="6" fillId="5" borderId="3" xfId="0" applyFont="1" applyFill="1" applyBorder="1" applyAlignment="1">
      <alignment wrapText="1"/>
    </xf>
    <xf numFmtId="0" fontId="6" fillId="5" borderId="2" xfId="0" applyFont="1" applyFill="1" applyBorder="1"/>
    <xf numFmtId="0" fontId="4" fillId="2" borderId="2" xfId="0" applyFont="1" applyFill="1" applyBorder="1" applyAlignment="1"/>
    <xf numFmtId="49" fontId="11" fillId="2" borderId="4" xfId="1" applyNumberFormat="1" applyFont="1" applyFill="1" applyBorder="1" applyAlignment="1" applyProtection="1">
      <alignment horizontal="center"/>
    </xf>
    <xf numFmtId="0" fontId="4" fillId="8" borderId="14" xfId="1" applyFont="1" applyFill="1" applyBorder="1" applyAlignment="1" applyProtection="1"/>
    <xf numFmtId="0" fontId="4" fillId="8" borderId="15" xfId="1" applyFont="1" applyFill="1" applyBorder="1" applyAlignment="1" applyProtection="1"/>
    <xf numFmtId="49" fontId="4" fillId="8" borderId="15" xfId="1" applyNumberFormat="1" applyFont="1" applyFill="1" applyBorder="1" applyAlignment="1" applyProtection="1">
      <alignment horizontal="center"/>
    </xf>
    <xf numFmtId="0" fontId="5" fillId="8" borderId="16" xfId="1" applyFont="1" applyFill="1" applyBorder="1" applyAlignment="1" applyProtection="1">
      <alignment wrapText="1"/>
    </xf>
    <xf numFmtId="0" fontId="6" fillId="0" borderId="3" xfId="0" applyFont="1" applyBorder="1"/>
    <xf numFmtId="0" fontId="4" fillId="2" borderId="3" xfId="1" applyFont="1" applyFill="1" applyBorder="1" applyAlignment="1" applyProtection="1"/>
    <xf numFmtId="0" fontId="4" fillId="2" borderId="18" xfId="1" applyFont="1" applyFill="1" applyBorder="1" applyAlignment="1" applyProtection="1"/>
    <xf numFmtId="0" fontId="4" fillId="3" borderId="3" xfId="1" applyFont="1" applyFill="1" applyBorder="1" applyAlignment="1" applyProtection="1"/>
    <xf numFmtId="0" fontId="1" fillId="3" borderId="3" xfId="1" applyFont="1" applyFill="1" applyBorder="1" applyAlignment="1" applyProtection="1"/>
    <xf numFmtId="0" fontId="1" fillId="3" borderId="3" xfId="1" applyFont="1" applyFill="1" applyBorder="1" applyAlignment="1" applyProtection="1">
      <alignment wrapText="1"/>
    </xf>
    <xf numFmtId="4" fontId="0" fillId="0" borderId="0" xfId="0" applyNumberFormat="1" applyAlignment="1">
      <alignment horizontal="center" vertical="center"/>
    </xf>
    <xf numFmtId="4" fontId="6" fillId="5" borderId="10" xfId="0" applyNumberFormat="1" applyFont="1" applyFill="1" applyBorder="1" applyAlignment="1">
      <alignment horizontal="center" vertical="center"/>
    </xf>
    <xf numFmtId="4" fontId="6" fillId="5" borderId="19" xfId="0" applyNumberFormat="1" applyFont="1" applyFill="1" applyBorder="1" applyAlignment="1">
      <alignment horizontal="center" vertical="center"/>
    </xf>
    <xf numFmtId="4" fontId="21" fillId="8" borderId="17" xfId="0" applyNumberFormat="1" applyFont="1" applyFill="1" applyBorder="1" applyAlignment="1">
      <alignment horizontal="center" vertical="center"/>
    </xf>
    <xf numFmtId="0" fontId="22" fillId="0" borderId="0" xfId="0" applyFont="1"/>
    <xf numFmtId="0" fontId="6" fillId="5" borderId="1" xfId="0" applyFont="1" applyFill="1" applyBorder="1"/>
    <xf numFmtId="0" fontId="9" fillId="0" borderId="1" xfId="0" applyFont="1" applyBorder="1"/>
    <xf numFmtId="49" fontId="6" fillId="0" borderId="1" xfId="0" applyNumberFormat="1" applyFont="1" applyBorder="1" applyAlignment="1">
      <alignment horizontal="right"/>
    </xf>
    <xf numFmtId="0" fontId="25" fillId="8" borderId="3" xfId="0" applyFont="1" applyFill="1" applyBorder="1"/>
    <xf numFmtId="4" fontId="25" fillId="8" borderId="10" xfId="0" applyNumberFormat="1" applyFont="1" applyFill="1" applyBorder="1" applyAlignment="1">
      <alignment horizontal="center" vertical="center"/>
    </xf>
    <xf numFmtId="0" fontId="9" fillId="8" borderId="2" xfId="0" applyFont="1" applyFill="1" applyBorder="1"/>
    <xf numFmtId="0" fontId="9" fillId="8" borderId="1" xfId="0" applyFont="1" applyFill="1" applyBorder="1"/>
    <xf numFmtId="0" fontId="9" fillId="0" borderId="0" xfId="0" applyFont="1"/>
    <xf numFmtId="4" fontId="9" fillId="0" borderId="0" xfId="0" applyNumberFormat="1" applyFont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0" fontId="6" fillId="5" borderId="3" xfId="0" applyFont="1" applyFill="1" applyBorder="1"/>
    <xf numFmtId="0" fontId="6" fillId="0" borderId="9" xfId="0" applyFont="1" applyBorder="1"/>
    <xf numFmtId="4" fontId="6" fillId="0" borderId="13" xfId="0" applyNumberFormat="1" applyFont="1" applyBorder="1" applyAlignment="1">
      <alignment horizontal="center" vertical="center"/>
    </xf>
    <xf numFmtId="0" fontId="0" fillId="5" borderId="0" xfId="0" applyFill="1"/>
    <xf numFmtId="0" fontId="2" fillId="8" borderId="3" xfId="0" applyFont="1" applyFill="1" applyBorder="1"/>
    <xf numFmtId="0" fontId="7" fillId="8" borderId="2" xfId="0" applyFont="1" applyFill="1" applyBorder="1"/>
    <xf numFmtId="0" fontId="7" fillId="8" borderId="1" xfId="0" applyFont="1" applyFill="1" applyBorder="1"/>
    <xf numFmtId="4" fontId="2" fillId="8" borderId="10" xfId="0" applyNumberFormat="1" applyFont="1" applyFill="1" applyBorder="1" applyAlignment="1">
      <alignment horizontal="center" vertical="center"/>
    </xf>
    <xf numFmtId="0" fontId="6" fillId="0" borderId="22" xfId="0" applyFont="1" applyBorder="1"/>
    <xf numFmtId="0" fontId="6" fillId="0" borderId="4" xfId="0" applyFont="1" applyBorder="1"/>
    <xf numFmtId="0" fontId="6" fillId="0" borderId="18" xfId="0" applyFont="1" applyBorder="1"/>
    <xf numFmtId="4" fontId="6" fillId="0" borderId="19" xfId="0" applyNumberFormat="1" applyFont="1" applyBorder="1" applyAlignment="1">
      <alignment horizontal="center" vertical="center"/>
    </xf>
    <xf numFmtId="0" fontId="26" fillId="7" borderId="25" xfId="0" applyFont="1" applyFill="1" applyBorder="1"/>
    <xf numFmtId="0" fontId="26" fillId="7" borderId="26" xfId="0" applyFont="1" applyFill="1" applyBorder="1"/>
    <xf numFmtId="0" fontId="14" fillId="7" borderId="26" xfId="0" applyFont="1" applyFill="1" applyBorder="1"/>
    <xf numFmtId="0" fontId="14" fillId="7" borderId="27" xfId="0" applyFont="1" applyFill="1" applyBorder="1"/>
    <xf numFmtId="0" fontId="4" fillId="2" borderId="18" xfId="0" applyFont="1" applyFill="1" applyBorder="1" applyAlignment="1">
      <alignment wrapText="1"/>
    </xf>
    <xf numFmtId="0" fontId="4" fillId="9" borderId="25" xfId="1" applyFont="1" applyFill="1" applyBorder="1" applyAlignment="1" applyProtection="1"/>
    <xf numFmtId="0" fontId="4" fillId="9" borderId="26" xfId="1" applyFont="1" applyFill="1" applyBorder="1" applyAlignment="1" applyProtection="1"/>
    <xf numFmtId="49" fontId="14" fillId="9" borderId="26" xfId="0" applyNumberFormat="1" applyFont="1" applyFill="1" applyBorder="1" applyAlignment="1">
      <alignment horizontal="right"/>
    </xf>
    <xf numFmtId="0" fontId="14" fillId="9" borderId="27" xfId="0" applyFont="1" applyFill="1" applyBorder="1" applyAlignment="1">
      <alignment wrapText="1"/>
    </xf>
    <xf numFmtId="4" fontId="14" fillId="7" borderId="12" xfId="0" applyNumberFormat="1" applyFont="1" applyFill="1" applyBorder="1" applyAlignment="1">
      <alignment horizontal="center" vertical="center"/>
    </xf>
    <xf numFmtId="0" fontId="28" fillId="8" borderId="2" xfId="0" applyFont="1" applyFill="1" applyBorder="1"/>
    <xf numFmtId="0" fontId="28" fillId="8" borderId="1" xfId="0" applyFont="1" applyFill="1" applyBorder="1"/>
    <xf numFmtId="0" fontId="7" fillId="8" borderId="3" xfId="0" applyFont="1" applyFill="1" applyBorder="1"/>
    <xf numFmtId="4" fontId="7" fillId="8" borderId="10" xfId="0" applyNumberFormat="1" applyFont="1" applyFill="1" applyBorder="1" applyAlignment="1">
      <alignment horizontal="center" vertical="center"/>
    </xf>
    <xf numFmtId="0" fontId="27" fillId="8" borderId="2" xfId="0" applyFont="1" applyFill="1" applyBorder="1"/>
    <xf numFmtId="0" fontId="27" fillId="8" borderId="1" xfId="0" applyFont="1" applyFill="1" applyBorder="1"/>
    <xf numFmtId="49" fontId="7" fillId="8" borderId="1" xfId="0" applyNumberFormat="1" applyFont="1" applyFill="1" applyBorder="1" applyAlignment="1">
      <alignment horizontal="right"/>
    </xf>
    <xf numFmtId="0" fontId="29" fillId="0" borderId="0" xfId="0" applyFont="1"/>
    <xf numFmtId="0" fontId="31" fillId="0" borderId="0" xfId="0" applyFont="1"/>
    <xf numFmtId="4" fontId="2" fillId="8" borderId="10" xfId="0" applyNumberFormat="1" applyFont="1" applyFill="1" applyBorder="1" applyAlignment="1">
      <alignment horizontal="center"/>
    </xf>
    <xf numFmtId="0" fontId="2" fillId="0" borderId="0" xfId="0" applyFont="1"/>
    <xf numFmtId="49" fontId="13" fillId="10" borderId="1" xfId="1" applyNumberFormat="1" applyFont="1" applyFill="1" applyBorder="1" applyAlignment="1" applyProtection="1">
      <alignment horizontal="center"/>
    </xf>
    <xf numFmtId="0" fontId="1" fillId="10" borderId="1" xfId="1" applyFont="1" applyFill="1" applyBorder="1" applyAlignment="1" applyProtection="1"/>
    <xf numFmtId="49" fontId="1" fillId="10" borderId="1" xfId="1" applyNumberFormat="1" applyFont="1" applyFill="1" applyBorder="1" applyAlignment="1" applyProtection="1">
      <alignment horizontal="center"/>
    </xf>
    <xf numFmtId="0" fontId="12" fillId="6" borderId="28" xfId="1" applyFont="1" applyFill="1" applyBorder="1" applyAlignment="1" applyProtection="1"/>
    <xf numFmtId="0" fontId="12" fillId="6" borderId="29" xfId="1" applyFont="1" applyFill="1" applyBorder="1" applyAlignment="1" applyProtection="1"/>
    <xf numFmtId="49" fontId="13" fillId="6" borderId="29" xfId="1" applyNumberFormat="1" applyFont="1" applyFill="1" applyBorder="1" applyAlignment="1" applyProtection="1">
      <alignment horizontal="center"/>
    </xf>
    <xf numFmtId="0" fontId="14" fillId="6" borderId="30" xfId="1" applyFont="1" applyFill="1" applyBorder="1" applyAlignment="1" applyProtection="1"/>
    <xf numFmtId="4" fontId="10" fillId="7" borderId="12" xfId="0" applyNumberFormat="1" applyFont="1" applyFill="1" applyBorder="1" applyAlignment="1">
      <alignment horizontal="center" vertical="center"/>
    </xf>
    <xf numFmtId="0" fontId="32" fillId="0" borderId="0" xfId="0" applyFont="1"/>
    <xf numFmtId="0" fontId="2" fillId="8" borderId="1" xfId="0" applyFont="1" applyFill="1" applyBorder="1"/>
    <xf numFmtId="0" fontId="6" fillId="7" borderId="25" xfId="0" applyFont="1" applyFill="1" applyBorder="1"/>
    <xf numFmtId="0" fontId="6" fillId="7" borderId="26" xfId="0" applyFont="1" applyFill="1" applyBorder="1"/>
    <xf numFmtId="0" fontId="2" fillId="8" borderId="2" xfId="0" applyFont="1" applyFill="1" applyBorder="1"/>
    <xf numFmtId="0" fontId="1" fillId="0" borderId="3" xfId="0" applyFont="1" applyBorder="1"/>
    <xf numFmtId="4" fontId="1" fillId="0" borderId="10" xfId="0" applyNumberFormat="1" applyFont="1" applyBorder="1" applyAlignment="1">
      <alignment horizontal="center" vertical="center"/>
    </xf>
    <xf numFmtId="0" fontId="1" fillId="0" borderId="2" xfId="0" applyFont="1" applyBorder="1"/>
    <xf numFmtId="0" fontId="7" fillId="8" borderId="7" xfId="0" applyFont="1" applyFill="1" applyBorder="1"/>
    <xf numFmtId="4" fontId="7" fillId="8" borderId="11" xfId="0" applyNumberFormat="1" applyFont="1" applyFill="1" applyBorder="1" applyAlignment="1">
      <alignment horizontal="center" vertical="center"/>
    </xf>
    <xf numFmtId="0" fontId="1" fillId="10" borderId="2" xfId="1" applyFont="1" applyFill="1" applyBorder="1" applyAlignment="1" applyProtection="1"/>
    <xf numFmtId="0" fontId="1" fillId="10" borderId="3" xfId="1" applyFont="1" applyFill="1" applyBorder="1" applyAlignment="1" applyProtection="1"/>
    <xf numFmtId="4" fontId="1" fillId="5" borderId="10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4" fillId="12" borderId="23" xfId="1" applyFont="1" applyFill="1" applyBorder="1" applyAlignment="1" applyProtection="1"/>
    <xf numFmtId="0" fontId="4" fillId="12" borderId="7" xfId="1" applyFont="1" applyFill="1" applyBorder="1" applyAlignment="1" applyProtection="1"/>
    <xf numFmtId="49" fontId="5" fillId="12" borderId="7" xfId="1" applyNumberFormat="1" applyFont="1" applyFill="1" applyBorder="1" applyAlignment="1" applyProtection="1">
      <alignment horizontal="center"/>
    </xf>
    <xf numFmtId="0" fontId="5" fillId="12" borderId="8" xfId="1" applyFont="1" applyFill="1" applyBorder="1" applyAlignment="1" applyProtection="1"/>
    <xf numFmtId="0" fontId="4" fillId="12" borderId="2" xfId="1" applyFont="1" applyFill="1" applyBorder="1" applyAlignment="1" applyProtection="1"/>
    <xf numFmtId="0" fontId="4" fillId="12" borderId="1" xfId="1" applyFont="1" applyFill="1" applyBorder="1" applyAlignment="1" applyProtection="1"/>
    <xf numFmtId="49" fontId="5" fillId="12" borderId="1" xfId="1" applyNumberFormat="1" applyFont="1" applyFill="1" applyBorder="1" applyAlignment="1" applyProtection="1">
      <alignment horizontal="center"/>
    </xf>
    <xf numFmtId="0" fontId="5" fillId="12" borderId="3" xfId="1" applyFont="1" applyFill="1" applyBorder="1" applyAlignment="1" applyProtection="1"/>
    <xf numFmtId="0" fontId="5" fillId="13" borderId="2" xfId="1" applyFont="1" applyFill="1" applyBorder="1" applyAlignment="1" applyProtection="1"/>
    <xf numFmtId="0" fontId="5" fillId="13" borderId="7" xfId="1" applyFont="1" applyFill="1" applyBorder="1" applyAlignment="1" applyProtection="1"/>
    <xf numFmtId="49" fontId="5" fillId="13" borderId="7" xfId="1" applyNumberFormat="1" applyFont="1" applyFill="1" applyBorder="1" applyAlignment="1" applyProtection="1">
      <alignment horizontal="center"/>
    </xf>
    <xf numFmtId="0" fontId="5" fillId="13" borderId="8" xfId="1" applyFont="1" applyFill="1" applyBorder="1" applyAlignment="1" applyProtection="1"/>
    <xf numFmtId="0" fontId="5" fillId="13" borderId="23" xfId="1" applyFont="1" applyFill="1" applyBorder="1" applyAlignment="1" applyProtection="1"/>
    <xf numFmtId="0" fontId="12" fillId="6" borderId="25" xfId="1" applyFont="1" applyFill="1" applyBorder="1" applyAlignment="1" applyProtection="1"/>
    <xf numFmtId="0" fontId="12" fillId="6" borderId="26" xfId="1" applyFont="1" applyFill="1" applyBorder="1" applyAlignment="1" applyProtection="1"/>
    <xf numFmtId="0" fontId="5" fillId="13" borderId="1" xfId="1" applyFont="1" applyFill="1" applyBorder="1" applyAlignment="1" applyProtection="1"/>
    <xf numFmtId="49" fontId="5" fillId="13" borderId="1" xfId="1" applyNumberFormat="1" applyFont="1" applyFill="1" applyBorder="1" applyAlignment="1" applyProtection="1">
      <alignment horizontal="center"/>
    </xf>
    <xf numFmtId="0" fontId="2" fillId="13" borderId="3" xfId="1" applyFont="1" applyFill="1" applyBorder="1" applyAlignment="1" applyProtection="1"/>
    <xf numFmtId="0" fontId="2" fillId="13" borderId="2" xfId="1" applyFont="1" applyFill="1" applyBorder="1" applyAlignment="1" applyProtection="1"/>
    <xf numFmtId="0" fontId="2" fillId="13" borderId="1" xfId="1" applyFont="1" applyFill="1" applyBorder="1" applyAlignment="1" applyProtection="1"/>
    <xf numFmtId="49" fontId="2" fillId="13" borderId="1" xfId="1" applyNumberFormat="1" applyFont="1" applyFill="1" applyBorder="1" applyAlignment="1" applyProtection="1">
      <alignment horizontal="center"/>
    </xf>
    <xf numFmtId="0" fontId="4" fillId="14" borderId="2" xfId="0" applyFont="1" applyFill="1" applyBorder="1"/>
    <xf numFmtId="0" fontId="4" fillId="14" borderId="1" xfId="1" applyFont="1" applyFill="1" applyBorder="1" applyAlignment="1" applyProtection="1"/>
    <xf numFmtId="49" fontId="5" fillId="14" borderId="1" xfId="1" applyNumberFormat="1" applyFont="1" applyFill="1" applyBorder="1" applyAlignment="1" applyProtection="1">
      <alignment horizontal="center"/>
    </xf>
    <xf numFmtId="0" fontId="2" fillId="14" borderId="3" xfId="1" applyFont="1" applyFill="1" applyBorder="1" applyAlignment="1" applyProtection="1"/>
    <xf numFmtId="0" fontId="5" fillId="12" borderId="2" xfId="0" applyFont="1" applyFill="1" applyBorder="1" applyAlignment="1"/>
    <xf numFmtId="0" fontId="5" fillId="12" borderId="1" xfId="0" applyFont="1" applyFill="1" applyBorder="1" applyAlignment="1"/>
    <xf numFmtId="0" fontId="5" fillId="12" borderId="3" xfId="0" applyFont="1" applyFill="1" applyBorder="1" applyAlignment="1">
      <alignment wrapText="1"/>
    </xf>
    <xf numFmtId="4" fontId="2" fillId="12" borderId="10" xfId="0" applyNumberFormat="1" applyFont="1" applyFill="1" applyBorder="1" applyAlignment="1">
      <alignment horizontal="center" vertical="center"/>
    </xf>
    <xf numFmtId="49" fontId="5" fillId="12" borderId="1" xfId="0" applyNumberFormat="1" applyFont="1" applyFill="1" applyBorder="1" applyAlignment="1">
      <alignment horizontal="center"/>
    </xf>
    <xf numFmtId="0" fontId="1" fillId="12" borderId="2" xfId="0" applyFont="1" applyFill="1" applyBorder="1"/>
    <xf numFmtId="0" fontId="1" fillId="12" borderId="1" xfId="0" applyFont="1" applyFill="1" applyBorder="1"/>
    <xf numFmtId="49" fontId="7" fillId="8" borderId="1" xfId="0" applyNumberFormat="1" applyFont="1" applyFill="1" applyBorder="1" applyAlignment="1">
      <alignment horizontal="center"/>
    </xf>
    <xf numFmtId="0" fontId="7" fillId="8" borderId="3" xfId="0" applyFont="1" applyFill="1" applyBorder="1" applyAlignment="1">
      <alignment wrapText="1"/>
    </xf>
    <xf numFmtId="0" fontId="30" fillId="12" borderId="2" xfId="1" applyFont="1" applyFill="1" applyBorder="1" applyAlignment="1" applyProtection="1"/>
    <xf numFmtId="0" fontId="30" fillId="12" borderId="1" xfId="1" applyFont="1" applyFill="1" applyBorder="1" applyAlignment="1" applyProtection="1"/>
    <xf numFmtId="49" fontId="5" fillId="12" borderId="1" xfId="0" applyNumberFormat="1" applyFont="1" applyFill="1" applyBorder="1" applyAlignment="1">
      <alignment horizontal="right"/>
    </xf>
    <xf numFmtId="49" fontId="15" fillId="6" borderId="26" xfId="1" applyNumberFormat="1" applyFont="1" applyFill="1" applyBorder="1" applyAlignment="1" applyProtection="1">
      <alignment horizontal="center"/>
    </xf>
    <xf numFmtId="0" fontId="14" fillId="6" borderId="27" xfId="1" applyFont="1" applyFill="1" applyBorder="1" applyAlignment="1" applyProtection="1"/>
    <xf numFmtId="0" fontId="16" fillId="7" borderId="25" xfId="1" applyFont="1" applyFill="1" applyBorder="1" applyAlignment="1" applyProtection="1"/>
    <xf numFmtId="0" fontId="16" fillId="7" borderId="26" xfId="1" applyFont="1" applyFill="1" applyBorder="1" applyAlignment="1" applyProtection="1"/>
    <xf numFmtId="49" fontId="16" fillId="7" borderId="26" xfId="1" applyNumberFormat="1" applyFont="1" applyFill="1" applyBorder="1" applyAlignment="1" applyProtection="1">
      <alignment horizontal="center"/>
    </xf>
    <xf numFmtId="0" fontId="14" fillId="7" borderId="27" xfId="1" applyFont="1" applyFill="1" applyBorder="1" applyAlignment="1" applyProtection="1"/>
    <xf numFmtId="0" fontId="5" fillId="12" borderId="1" xfId="0" applyFont="1" applyFill="1" applyBorder="1" applyAlignment="1">
      <alignment horizontal="right"/>
    </xf>
    <xf numFmtId="49" fontId="4" fillId="0" borderId="1" xfId="1" applyNumberFormat="1" applyFont="1" applyFill="1" applyBorder="1" applyAlignment="1" applyProtection="1">
      <alignment horizontal="right"/>
    </xf>
    <xf numFmtId="0" fontId="4" fillId="2" borderId="22" xfId="0" applyFont="1" applyFill="1" applyBorder="1" applyAlignment="1"/>
    <xf numFmtId="0" fontId="4" fillId="2" borderId="4" xfId="0" applyFont="1" applyFill="1" applyBorder="1" applyAlignment="1"/>
    <xf numFmtId="49" fontId="4" fillId="0" borderId="4" xfId="1" applyNumberFormat="1" applyFont="1" applyFill="1" applyBorder="1" applyAlignment="1" applyProtection="1">
      <alignment horizontal="right"/>
    </xf>
    <xf numFmtId="14" fontId="22" fillId="0" borderId="0" xfId="0" applyNumberFormat="1" applyFont="1"/>
    <xf numFmtId="49" fontId="4" fillId="2" borderId="1" xfId="1" applyNumberFormat="1" applyFont="1" applyFill="1" applyBorder="1" applyAlignment="1" applyProtection="1">
      <alignment horizontal="right"/>
    </xf>
    <xf numFmtId="49" fontId="4" fillId="3" borderId="1" xfId="1" applyNumberFormat="1" applyFont="1" applyFill="1" applyBorder="1" applyAlignment="1" applyProtection="1">
      <alignment horizontal="right"/>
    </xf>
    <xf numFmtId="49" fontId="4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49" fontId="12" fillId="6" borderId="29" xfId="1" applyNumberFormat="1" applyFont="1" applyFill="1" applyBorder="1" applyAlignment="1" applyProtection="1">
      <alignment horizontal="right"/>
    </xf>
    <xf numFmtId="49" fontId="5" fillId="12" borderId="7" xfId="1" applyNumberFormat="1" applyFont="1" applyFill="1" applyBorder="1" applyAlignment="1" applyProtection="1">
      <alignment horizontal="right"/>
    </xf>
    <xf numFmtId="49" fontId="5" fillId="12" borderId="1" xfId="1" applyNumberFormat="1" applyFont="1" applyFill="1" applyBorder="1" applyAlignment="1" applyProtection="1">
      <alignment horizontal="right"/>
    </xf>
    <xf numFmtId="49" fontId="5" fillId="13" borderId="7" xfId="1" applyNumberFormat="1" applyFont="1" applyFill="1" applyBorder="1" applyAlignment="1" applyProtection="1">
      <alignment horizontal="right"/>
    </xf>
    <xf numFmtId="49" fontId="5" fillId="13" borderId="1" xfId="1" applyNumberFormat="1" applyFont="1" applyFill="1" applyBorder="1" applyAlignment="1" applyProtection="1">
      <alignment horizontal="right"/>
    </xf>
    <xf numFmtId="49" fontId="2" fillId="13" borderId="1" xfId="1" applyNumberFormat="1" applyFont="1" applyFill="1" applyBorder="1" applyAlignment="1" applyProtection="1">
      <alignment horizontal="right"/>
    </xf>
    <xf numFmtId="49" fontId="5" fillId="14" borderId="1" xfId="1" applyNumberFormat="1" applyFont="1" applyFill="1" applyBorder="1" applyAlignment="1" applyProtection="1">
      <alignment horizontal="right"/>
    </xf>
    <xf numFmtId="49" fontId="15" fillId="6" borderId="26" xfId="1" applyNumberFormat="1" applyFont="1" applyFill="1" applyBorder="1" applyAlignment="1" applyProtection="1">
      <alignment horizontal="right"/>
    </xf>
    <xf numFmtId="49" fontId="5" fillId="8" borderId="15" xfId="1" applyNumberFormat="1" applyFont="1" applyFill="1" applyBorder="1" applyAlignment="1" applyProtection="1">
      <alignment horizontal="right"/>
    </xf>
    <xf numFmtId="49" fontId="16" fillId="7" borderId="26" xfId="1" applyNumberFormat="1" applyFont="1" applyFill="1" applyBorder="1" applyAlignment="1" applyProtection="1">
      <alignment horizontal="right"/>
    </xf>
    <xf numFmtId="0" fontId="7" fillId="8" borderId="1" xfId="0" applyFont="1" applyFill="1" applyBorder="1" applyAlignment="1">
      <alignment horizontal="right" vertical="center"/>
    </xf>
    <xf numFmtId="0" fontId="7" fillId="8" borderId="1" xfId="0" applyFont="1" applyFill="1" applyBorder="1" applyAlignment="1">
      <alignment horizontal="right"/>
    </xf>
    <xf numFmtId="49" fontId="4" fillId="9" borderId="26" xfId="0" applyNumberFormat="1" applyFont="1" applyFill="1" applyBorder="1" applyAlignment="1">
      <alignment horizontal="right"/>
    </xf>
    <xf numFmtId="0" fontId="26" fillId="7" borderId="26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7" borderId="26" xfId="0" applyFont="1" applyFill="1" applyBorder="1" applyAlignment="1">
      <alignment horizontal="right"/>
    </xf>
    <xf numFmtId="0" fontId="25" fillId="8" borderId="1" xfId="0" applyFont="1" applyFill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2" fillId="8" borderId="1" xfId="0" applyFont="1" applyFill="1" applyBorder="1" applyAlignment="1">
      <alignment horizontal="right"/>
    </xf>
    <xf numFmtId="0" fontId="9" fillId="0" borderId="0" xfId="0" applyFont="1" applyAlignment="1">
      <alignment horizontal="right"/>
    </xf>
    <xf numFmtId="0" fontId="23" fillId="16" borderId="20" xfId="0" applyFont="1" applyFill="1" applyBorder="1"/>
    <xf numFmtId="0" fontId="23" fillId="16" borderId="21" xfId="0" applyFont="1" applyFill="1" applyBorder="1"/>
    <xf numFmtId="0" fontId="23" fillId="16" borderId="21" xfId="0" applyFont="1" applyFill="1" applyBorder="1" applyAlignment="1">
      <alignment horizontal="right"/>
    </xf>
    <xf numFmtId="0" fontId="24" fillId="16" borderId="21" xfId="0" applyFont="1" applyFill="1" applyBorder="1" applyAlignment="1">
      <alignment vertical="center"/>
    </xf>
    <xf numFmtId="4" fontId="24" fillId="16" borderId="12" xfId="0" applyNumberFormat="1" applyFont="1" applyFill="1" applyBorder="1" applyAlignment="1">
      <alignment horizontal="center" vertical="center"/>
    </xf>
    <xf numFmtId="4" fontId="6" fillId="5" borderId="17" xfId="0" applyNumberFormat="1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wrapText="1"/>
    </xf>
    <xf numFmtId="49" fontId="4" fillId="12" borderId="1" xfId="0" applyNumberFormat="1" applyFont="1" applyFill="1" applyBorder="1" applyAlignment="1">
      <alignment horizontal="center"/>
    </xf>
    <xf numFmtId="0" fontId="6" fillId="0" borderId="14" xfId="0" applyFont="1" applyBorder="1"/>
    <xf numFmtId="0" fontId="6" fillId="0" borderId="15" xfId="0" applyFont="1" applyBorder="1"/>
    <xf numFmtId="49" fontId="6" fillId="0" borderId="15" xfId="0" applyNumberFormat="1" applyFont="1" applyBorder="1" applyAlignment="1">
      <alignment horizontal="right"/>
    </xf>
    <xf numFmtId="49" fontId="6" fillId="0" borderId="15" xfId="0" applyNumberFormat="1" applyFont="1" applyBorder="1" applyAlignment="1">
      <alignment horizontal="center"/>
    </xf>
    <xf numFmtId="0" fontId="22" fillId="15" borderId="0" xfId="0" applyFont="1" applyFill="1"/>
    <xf numFmtId="0" fontId="17" fillId="6" borderId="25" xfId="0" applyFont="1" applyFill="1" applyBorder="1"/>
    <xf numFmtId="0" fontId="18" fillId="6" borderId="26" xfId="0" applyFont="1" applyFill="1" applyBorder="1"/>
    <xf numFmtId="49" fontId="18" fillId="6" borderId="26" xfId="0" applyNumberFormat="1" applyFont="1" applyFill="1" applyBorder="1" applyAlignment="1">
      <alignment horizontal="right"/>
    </xf>
    <xf numFmtId="49" fontId="18" fillId="6" borderId="26" xfId="0" applyNumberFormat="1" applyFont="1" applyFill="1" applyBorder="1" applyAlignment="1">
      <alignment horizontal="center"/>
    </xf>
    <xf numFmtId="0" fontId="14" fillId="6" borderId="27" xfId="0" applyFont="1" applyFill="1" applyBorder="1"/>
    <xf numFmtId="4" fontId="7" fillId="8" borderId="7" xfId="0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/>
    <xf numFmtId="0" fontId="4" fillId="2" borderId="15" xfId="0" applyFont="1" applyFill="1" applyBorder="1" applyAlignment="1"/>
    <xf numFmtId="49" fontId="4" fillId="0" borderId="15" xfId="1" applyNumberFormat="1" applyFont="1" applyFill="1" applyBorder="1" applyAlignment="1" applyProtection="1">
      <alignment horizontal="right"/>
    </xf>
    <xf numFmtId="49" fontId="5" fillId="8" borderId="1" xfId="1" applyNumberFormat="1" applyFont="1" applyFill="1" applyBorder="1" applyAlignment="1" applyProtection="1">
      <alignment horizontal="right"/>
    </xf>
    <xf numFmtId="0" fontId="1" fillId="0" borderId="18" xfId="0" applyFont="1" applyBorder="1"/>
    <xf numFmtId="0" fontId="4" fillId="2" borderId="23" xfId="0" applyFont="1" applyFill="1" applyBorder="1" applyAlignment="1"/>
    <xf numFmtId="0" fontId="4" fillId="0" borderId="7" xfId="1" applyFont="1" applyFill="1" applyBorder="1" applyAlignment="1" applyProtection="1"/>
    <xf numFmtId="49" fontId="4" fillId="0" borderId="7" xfId="1" applyNumberFormat="1" applyFont="1" applyFill="1" applyBorder="1" applyAlignment="1" applyProtection="1">
      <alignment horizontal="right"/>
    </xf>
    <xf numFmtId="49" fontId="4" fillId="0" borderId="7" xfId="1" applyNumberFormat="1" applyFont="1" applyFill="1" applyBorder="1" applyAlignment="1" applyProtection="1">
      <alignment horizontal="center"/>
    </xf>
    <xf numFmtId="0" fontId="4" fillId="0" borderId="8" xfId="1" applyFont="1" applyFill="1" applyBorder="1" applyAlignment="1" applyProtection="1">
      <alignment wrapText="1"/>
    </xf>
    <xf numFmtId="4" fontId="6" fillId="5" borderId="11" xfId="0" applyNumberFormat="1" applyFont="1" applyFill="1" applyBorder="1" applyAlignment="1">
      <alignment horizontal="center" vertical="center"/>
    </xf>
    <xf numFmtId="49" fontId="5" fillId="12" borderId="7" xfId="0" applyNumberFormat="1" applyFont="1" applyFill="1" applyBorder="1" applyAlignment="1">
      <alignment horizontal="right"/>
    </xf>
    <xf numFmtId="49" fontId="5" fillId="12" borderId="7" xfId="0" applyNumberFormat="1" applyFont="1" applyFill="1" applyBorder="1" applyAlignment="1">
      <alignment horizontal="center"/>
    </xf>
    <xf numFmtId="0" fontId="5" fillId="12" borderId="8" xfId="0" applyFont="1" applyFill="1" applyBorder="1" applyAlignment="1">
      <alignment wrapText="1"/>
    </xf>
    <xf numFmtId="0" fontId="5" fillId="12" borderId="23" xfId="0" applyFont="1" applyFill="1" applyBorder="1"/>
    <xf numFmtId="0" fontId="5" fillId="12" borderId="7" xfId="0" applyFont="1" applyFill="1" applyBorder="1"/>
    <xf numFmtId="49" fontId="4" fillId="4" borderId="1" xfId="1" applyNumberFormat="1" applyFont="1" applyFill="1" applyBorder="1" applyAlignment="1" applyProtection="1">
      <alignment horizontal="right"/>
    </xf>
    <xf numFmtId="49" fontId="4" fillId="4" borderId="1" xfId="1" applyNumberFormat="1" applyFont="1" applyFill="1" applyBorder="1" applyAlignment="1" applyProtection="1">
      <alignment horizontal="center"/>
    </xf>
    <xf numFmtId="0" fontId="11" fillId="2" borderId="18" xfId="0" applyFont="1" applyFill="1" applyBorder="1" applyAlignment="1">
      <alignment wrapText="1"/>
    </xf>
    <xf numFmtId="0" fontId="6" fillId="8" borderId="23" xfId="0" applyFont="1" applyFill="1" applyBorder="1"/>
    <xf numFmtId="0" fontId="6" fillId="8" borderId="7" xfId="0" applyFont="1" applyFill="1" applyBorder="1"/>
    <xf numFmtId="0" fontId="7" fillId="8" borderId="7" xfId="0" applyFont="1" applyFill="1" applyBorder="1" applyAlignment="1">
      <alignment horizontal="right" vertical="center"/>
    </xf>
    <xf numFmtId="0" fontId="7" fillId="8" borderId="8" xfId="0" applyFont="1" applyFill="1" applyBorder="1" applyAlignment="1">
      <alignment wrapText="1"/>
    </xf>
    <xf numFmtId="0" fontId="14" fillId="7" borderId="25" xfId="0" applyFont="1" applyFill="1" applyBorder="1"/>
    <xf numFmtId="0" fontId="14" fillId="7" borderId="26" xfId="0" applyFont="1" applyFill="1" applyBorder="1" applyAlignment="1">
      <alignment horizontal="right" vertical="center"/>
    </xf>
    <xf numFmtId="0" fontId="14" fillId="7" borderId="27" xfId="0" applyFont="1" applyFill="1" applyBorder="1" applyAlignment="1">
      <alignment wrapText="1"/>
    </xf>
    <xf numFmtId="0" fontId="33" fillId="0" borderId="0" xfId="0" applyFont="1"/>
    <xf numFmtId="0" fontId="2" fillId="8" borderId="7" xfId="0" applyFont="1" applyFill="1" applyBorder="1"/>
    <xf numFmtId="0" fontId="6" fillId="0" borderId="4" xfId="0" applyFont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center" vertical="center"/>
    </xf>
    <xf numFmtId="0" fontId="35" fillId="0" borderId="0" xfId="0" applyFont="1"/>
    <xf numFmtId="4" fontId="6" fillId="5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right" vertical="center"/>
    </xf>
    <xf numFmtId="4" fontId="2" fillId="8" borderId="24" xfId="0" applyNumberFormat="1" applyFont="1" applyFill="1" applyBorder="1" applyAlignment="1">
      <alignment horizontal="center" vertical="center"/>
    </xf>
    <xf numFmtId="0" fontId="1" fillId="0" borderId="22" xfId="0" applyFont="1" applyBorder="1"/>
    <xf numFmtId="0" fontId="2" fillId="8" borderId="3" xfId="0" applyFont="1" applyFill="1" applyBorder="1" applyAlignment="1">
      <alignment wrapText="1"/>
    </xf>
    <xf numFmtId="0" fontId="6" fillId="5" borderId="18" xfId="0" applyFont="1" applyFill="1" applyBorder="1" applyAlignment="1">
      <alignment wrapText="1"/>
    </xf>
    <xf numFmtId="0" fontId="35" fillId="5" borderId="0" xfId="0" applyFont="1" applyFill="1"/>
    <xf numFmtId="4" fontId="7" fillId="8" borderId="1" xfId="0" applyNumberFormat="1" applyFont="1" applyFill="1" applyBorder="1" applyAlignment="1">
      <alignment horizontal="center" vertical="center"/>
    </xf>
    <xf numFmtId="4" fontId="2" fillId="8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2" fillId="8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2" fillId="12" borderId="1" xfId="0" applyNumberFormat="1" applyFont="1" applyFill="1" applyBorder="1" applyAlignment="1">
      <alignment horizontal="center" vertical="center"/>
    </xf>
    <xf numFmtId="0" fontId="8" fillId="12" borderId="23" xfId="0" applyFont="1" applyFill="1" applyBorder="1"/>
    <xf numFmtId="49" fontId="5" fillId="8" borderId="7" xfId="1" applyNumberFormat="1" applyFont="1" applyFill="1" applyBorder="1" applyAlignment="1" applyProtection="1">
      <alignment horizontal="right"/>
    </xf>
    <xf numFmtId="49" fontId="5" fillId="8" borderId="7" xfId="1" applyNumberFormat="1" applyFont="1" applyFill="1" applyBorder="1" applyAlignment="1" applyProtection="1">
      <alignment horizontal="center"/>
    </xf>
    <xf numFmtId="0" fontId="4" fillId="0" borderId="22" xfId="1" applyFont="1" applyFill="1" applyBorder="1" applyAlignment="1" applyProtection="1"/>
    <xf numFmtId="0" fontId="4" fillId="0" borderId="4" xfId="1" applyFont="1" applyFill="1" applyBorder="1" applyAlignment="1" applyProtection="1"/>
    <xf numFmtId="49" fontId="4" fillId="0" borderId="4" xfId="1" applyNumberFormat="1" applyFont="1" applyFill="1" applyBorder="1" applyAlignment="1" applyProtection="1">
      <alignment horizontal="center"/>
    </xf>
    <xf numFmtId="4" fontId="2" fillId="8" borderId="7" xfId="0" applyNumberFormat="1" applyFont="1" applyFill="1" applyBorder="1" applyAlignment="1">
      <alignment horizontal="center" vertical="center"/>
    </xf>
    <xf numFmtId="0" fontId="1" fillId="2" borderId="22" xfId="0" applyFont="1" applyFill="1" applyBorder="1"/>
    <xf numFmtId="0" fontId="1" fillId="2" borderId="4" xfId="0" applyFont="1" applyFill="1" applyBorder="1"/>
    <xf numFmtId="49" fontId="4" fillId="2" borderId="4" xfId="0" applyNumberFormat="1" applyFont="1" applyFill="1" applyBorder="1" applyAlignment="1">
      <alignment horizontal="right"/>
    </xf>
    <xf numFmtId="49" fontId="4" fillId="2" borderId="4" xfId="0" applyNumberFormat="1" applyFont="1" applyFill="1" applyBorder="1" applyAlignment="1">
      <alignment horizontal="center"/>
    </xf>
    <xf numFmtId="0" fontId="4" fillId="2" borderId="22" xfId="1" applyFont="1" applyFill="1" applyBorder="1" applyAlignment="1" applyProtection="1"/>
    <xf numFmtId="0" fontId="4" fillId="2" borderId="4" xfId="1" applyFont="1" applyFill="1" applyBorder="1" applyAlignment="1" applyProtection="1"/>
    <xf numFmtId="0" fontId="2" fillId="8" borderId="23" xfId="0" applyFont="1" applyFill="1" applyBorder="1"/>
    <xf numFmtId="0" fontId="2" fillId="11" borderId="7" xfId="1" applyFont="1" applyFill="1" applyBorder="1" applyAlignment="1" applyProtection="1"/>
    <xf numFmtId="49" fontId="2" fillId="11" borderId="7" xfId="1" applyNumberFormat="1" applyFont="1" applyFill="1" applyBorder="1" applyAlignment="1" applyProtection="1">
      <alignment horizontal="right"/>
    </xf>
    <xf numFmtId="49" fontId="2" fillId="11" borderId="7" xfId="1" applyNumberFormat="1" applyFont="1" applyFill="1" applyBorder="1" applyAlignment="1" applyProtection="1">
      <alignment horizontal="center"/>
    </xf>
    <xf numFmtId="0" fontId="2" fillId="11" borderId="8" xfId="1" applyFont="1" applyFill="1" applyBorder="1" applyAlignment="1" applyProtection="1"/>
    <xf numFmtId="4" fontId="2" fillId="11" borderId="7" xfId="1" applyNumberFormat="1" applyFont="1" applyFill="1" applyBorder="1" applyAlignment="1" applyProtection="1">
      <alignment horizontal="center" vertical="center"/>
    </xf>
    <xf numFmtId="4" fontId="17" fillId="7" borderId="26" xfId="0" applyNumberFormat="1" applyFont="1" applyFill="1" applyBorder="1" applyAlignment="1">
      <alignment horizontal="center" vertical="center"/>
    </xf>
    <xf numFmtId="4" fontId="29" fillId="0" borderId="0" xfId="0" applyNumberFormat="1" applyFont="1" applyAlignment="1">
      <alignment horizontal="center" vertical="center"/>
    </xf>
    <xf numFmtId="4" fontId="17" fillId="7" borderId="32" xfId="0" applyNumberFormat="1" applyFont="1" applyFill="1" applyBorder="1" applyAlignment="1">
      <alignment horizontal="center" vertical="center"/>
    </xf>
    <xf numFmtId="4" fontId="27" fillId="5" borderId="1" xfId="0" applyNumberFormat="1" applyFont="1" applyFill="1" applyBorder="1" applyAlignment="1">
      <alignment horizontal="center" vertical="center"/>
    </xf>
    <xf numFmtId="4" fontId="28" fillId="5" borderId="1" xfId="0" applyNumberFormat="1" applyFont="1" applyFill="1" applyBorder="1" applyAlignment="1">
      <alignment horizontal="center" vertical="center"/>
    </xf>
    <xf numFmtId="4" fontId="27" fillId="5" borderId="4" xfId="0" applyNumberFormat="1" applyFont="1" applyFill="1" applyBorder="1" applyAlignment="1">
      <alignment horizontal="center" vertical="center"/>
    </xf>
    <xf numFmtId="4" fontId="27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/>
    </xf>
    <xf numFmtId="4" fontId="27" fillId="0" borderId="0" xfId="0" applyNumberFormat="1" applyFont="1" applyAlignment="1">
      <alignment horizontal="center" vertical="center"/>
    </xf>
    <xf numFmtId="4" fontId="27" fillId="8" borderId="7" xfId="0" applyNumberFormat="1" applyFont="1" applyFill="1" applyBorder="1" applyAlignment="1">
      <alignment horizontal="center" vertical="center"/>
    </xf>
    <xf numFmtId="0" fontId="2" fillId="12" borderId="23" xfId="1" applyFont="1" applyFill="1" applyBorder="1" applyAlignment="1" applyProtection="1"/>
    <xf numFmtId="0" fontId="2" fillId="12" borderId="7" xfId="1" applyFont="1" applyFill="1" applyBorder="1" applyAlignment="1" applyProtection="1"/>
    <xf numFmtId="49" fontId="2" fillId="12" borderId="7" xfId="1" applyNumberFormat="1" applyFont="1" applyFill="1" applyBorder="1" applyAlignment="1" applyProtection="1">
      <alignment horizontal="right" vertical="center"/>
    </xf>
    <xf numFmtId="49" fontId="2" fillId="12" borderId="7" xfId="1" applyNumberFormat="1" applyFont="1" applyFill="1" applyBorder="1" applyAlignment="1" applyProtection="1">
      <alignment horizontal="center"/>
    </xf>
    <xf numFmtId="0" fontId="2" fillId="12" borderId="8" xfId="1" applyFont="1" applyFill="1" applyBorder="1" applyAlignment="1" applyProtection="1">
      <alignment wrapText="1"/>
    </xf>
    <xf numFmtId="4" fontId="27" fillId="0" borderId="4" xfId="0" applyNumberFormat="1" applyFont="1" applyBorder="1" applyAlignment="1">
      <alignment horizontal="center" vertical="center"/>
    </xf>
    <xf numFmtId="0" fontId="7" fillId="8" borderId="23" xfId="0" applyFont="1" applyFill="1" applyBorder="1"/>
    <xf numFmtId="0" fontId="7" fillId="8" borderId="7" xfId="0" applyFont="1" applyFill="1" applyBorder="1" applyAlignment="1">
      <alignment horizontal="right"/>
    </xf>
    <xf numFmtId="0" fontId="7" fillId="8" borderId="8" xfId="0" applyFont="1" applyFill="1" applyBorder="1"/>
    <xf numFmtId="0" fontId="2" fillId="8" borderId="7" xfId="0" applyFont="1" applyFill="1" applyBorder="1" applyAlignment="1">
      <alignment horizontal="right"/>
    </xf>
    <xf numFmtId="0" fontId="2" fillId="8" borderId="8" xfId="0" applyFont="1" applyFill="1" applyBorder="1"/>
    <xf numFmtId="0" fontId="7" fillId="8" borderId="22" xfId="0" applyFont="1" applyFill="1" applyBorder="1"/>
    <xf numFmtId="0" fontId="7" fillId="8" borderId="4" xfId="0" applyFont="1" applyFill="1" applyBorder="1"/>
    <xf numFmtId="0" fontId="7" fillId="8" borderId="4" xfId="0" applyFont="1" applyFill="1" applyBorder="1" applyAlignment="1">
      <alignment horizontal="right"/>
    </xf>
    <xf numFmtId="0" fontId="7" fillId="8" borderId="18" xfId="0" applyFont="1" applyFill="1" applyBorder="1"/>
    <xf numFmtId="4" fontId="7" fillId="8" borderId="4" xfId="0" applyNumberFormat="1" applyFont="1" applyFill="1" applyBorder="1" applyAlignment="1">
      <alignment horizontal="center" vertical="center"/>
    </xf>
    <xf numFmtId="49" fontId="4" fillId="17" borderId="4" xfId="0" applyNumberFormat="1" applyFont="1" applyFill="1" applyBorder="1" applyAlignment="1">
      <alignment horizontal="right"/>
    </xf>
    <xf numFmtId="0" fontId="1" fillId="5" borderId="22" xfId="0" applyFont="1" applyFill="1" applyBorder="1"/>
    <xf numFmtId="0" fontId="1" fillId="5" borderId="4" xfId="0" applyFont="1" applyFill="1" applyBorder="1"/>
    <xf numFmtId="0" fontId="1" fillId="5" borderId="4" xfId="0" applyFont="1" applyFill="1" applyBorder="1" applyAlignment="1">
      <alignment horizontal="right"/>
    </xf>
    <xf numFmtId="0" fontId="1" fillId="5" borderId="18" xfId="0" applyFont="1" applyFill="1" applyBorder="1"/>
    <xf numFmtId="4" fontId="2" fillId="5" borderId="4" xfId="0" applyNumberFormat="1" applyFont="1" applyFill="1" applyBorder="1" applyAlignment="1">
      <alignment horizontal="center" vertical="center"/>
    </xf>
    <xf numFmtId="0" fontId="9" fillId="8" borderId="23" xfId="0" applyFont="1" applyFill="1" applyBorder="1"/>
    <xf numFmtId="0" fontId="9" fillId="8" borderId="7" xfId="0" applyFont="1" applyFill="1" applyBorder="1"/>
    <xf numFmtId="0" fontId="25" fillId="8" borderId="7" xfId="0" applyFont="1" applyFill="1" applyBorder="1" applyAlignment="1">
      <alignment horizontal="right"/>
    </xf>
    <xf numFmtId="0" fontId="25" fillId="8" borderId="8" xfId="0" applyFont="1" applyFill="1" applyBorder="1"/>
    <xf numFmtId="0" fontId="19" fillId="18" borderId="28" xfId="1" applyFont="1" applyFill="1" applyBorder="1" applyAlignment="1" applyProtection="1"/>
    <xf numFmtId="0" fontId="19" fillId="18" borderId="29" xfId="1" applyFont="1" applyFill="1" applyBorder="1" applyAlignment="1" applyProtection="1"/>
    <xf numFmtId="49" fontId="20" fillId="18" borderId="29" xfId="1" applyNumberFormat="1" applyFont="1" applyFill="1" applyBorder="1" applyAlignment="1" applyProtection="1">
      <alignment horizontal="right"/>
    </xf>
    <xf numFmtId="49" fontId="20" fillId="18" borderId="29" xfId="1" applyNumberFormat="1" applyFont="1" applyFill="1" applyBorder="1" applyAlignment="1" applyProtection="1">
      <alignment horizontal="center" wrapText="1"/>
    </xf>
    <xf numFmtId="0" fontId="20" fillId="18" borderId="30" xfId="1" applyFont="1" applyFill="1" applyBorder="1" applyAlignment="1" applyProtection="1">
      <alignment wrapText="1"/>
    </xf>
    <xf numFmtId="4" fontId="36" fillId="18" borderId="20" xfId="1" applyNumberFormat="1" applyFont="1" applyFill="1" applyBorder="1" applyAlignment="1" applyProtection="1">
      <alignment horizontal="center" vertical="center" wrapText="1"/>
    </xf>
    <xf numFmtId="4" fontId="37" fillId="16" borderId="26" xfId="0" applyNumberFormat="1" applyFont="1" applyFill="1" applyBorder="1" applyAlignment="1">
      <alignment horizontal="center" vertical="center" wrapText="1"/>
    </xf>
    <xf numFmtId="0" fontId="37" fillId="16" borderId="32" xfId="0" applyFont="1" applyFill="1" applyBorder="1" applyAlignment="1">
      <alignment wrapText="1"/>
    </xf>
    <xf numFmtId="4" fontId="36" fillId="18" borderId="32" xfId="1" applyNumberFormat="1" applyFont="1" applyFill="1" applyBorder="1" applyAlignment="1" applyProtection="1">
      <alignment horizontal="center" vertical="center" wrapText="1"/>
    </xf>
    <xf numFmtId="4" fontId="37" fillId="16" borderId="35" xfId="0" applyNumberFormat="1" applyFont="1" applyFill="1" applyBorder="1" applyAlignment="1">
      <alignment horizontal="center" vertical="center" wrapText="1"/>
    </xf>
    <xf numFmtId="4" fontId="36" fillId="18" borderId="21" xfId="1" applyNumberFormat="1" applyFont="1" applyFill="1" applyBorder="1" applyAlignment="1" applyProtection="1">
      <alignment horizontal="center" vertical="center" wrapText="1"/>
    </xf>
    <xf numFmtId="4" fontId="17" fillId="7" borderId="35" xfId="0" applyNumberFormat="1" applyFont="1" applyFill="1" applyBorder="1" applyAlignment="1">
      <alignment horizontal="center" vertical="center"/>
    </xf>
    <xf numFmtId="4" fontId="2" fillId="11" borderId="36" xfId="1" applyNumberFormat="1" applyFont="1" applyFill="1" applyBorder="1" applyAlignment="1" applyProtection="1">
      <alignment horizontal="center" vertical="center"/>
    </xf>
    <xf numFmtId="4" fontId="27" fillId="5" borderId="37" xfId="0" applyNumberFormat="1" applyFont="1" applyFill="1" applyBorder="1" applyAlignment="1">
      <alignment horizontal="center" vertical="center"/>
    </xf>
    <xf numFmtId="4" fontId="28" fillId="5" borderId="37" xfId="0" applyNumberFormat="1" applyFont="1" applyFill="1" applyBorder="1" applyAlignment="1">
      <alignment horizontal="center" vertical="center"/>
    </xf>
    <xf numFmtId="4" fontId="7" fillId="8" borderId="37" xfId="0" applyNumberFormat="1" applyFont="1" applyFill="1" applyBorder="1" applyAlignment="1">
      <alignment horizontal="center" vertical="center"/>
    </xf>
    <xf numFmtId="4" fontId="2" fillId="8" borderId="37" xfId="0" applyNumberFormat="1" applyFont="1" applyFill="1" applyBorder="1" applyAlignment="1">
      <alignment horizontal="center" vertical="center"/>
    </xf>
    <xf numFmtId="4" fontId="27" fillId="5" borderId="38" xfId="0" applyNumberFormat="1" applyFont="1" applyFill="1" applyBorder="1" applyAlignment="1">
      <alignment horizontal="center" vertical="center"/>
    </xf>
    <xf numFmtId="4" fontId="7" fillId="8" borderId="36" xfId="0" applyNumberFormat="1" applyFont="1" applyFill="1" applyBorder="1" applyAlignment="1">
      <alignment horizontal="center" vertical="center"/>
    </xf>
    <xf numFmtId="4" fontId="2" fillId="8" borderId="36" xfId="0" applyNumberFormat="1" applyFont="1" applyFill="1" applyBorder="1" applyAlignment="1">
      <alignment horizontal="center" vertical="center"/>
    </xf>
    <xf numFmtId="4" fontId="27" fillId="0" borderId="37" xfId="0" applyNumberFormat="1" applyFont="1" applyBorder="1" applyAlignment="1">
      <alignment horizontal="center" vertical="center"/>
    </xf>
    <xf numFmtId="4" fontId="27" fillId="0" borderId="38" xfId="0" applyNumberFormat="1" applyFont="1" applyBorder="1" applyAlignment="1">
      <alignment horizontal="center" vertical="center"/>
    </xf>
    <xf numFmtId="4" fontId="2" fillId="8" borderId="37" xfId="0" applyNumberFormat="1" applyFont="1" applyFill="1" applyBorder="1" applyAlignment="1">
      <alignment horizontal="center"/>
    </xf>
    <xf numFmtId="4" fontId="2" fillId="5" borderId="38" xfId="0" applyNumberFormat="1" applyFont="1" applyFill="1" applyBorder="1" applyAlignment="1">
      <alignment horizontal="center" vertical="center"/>
    </xf>
    <xf numFmtId="4" fontId="28" fillId="0" borderId="37" xfId="0" applyNumberFormat="1" applyFont="1" applyBorder="1" applyAlignment="1">
      <alignment horizontal="center" vertical="center"/>
    </xf>
    <xf numFmtId="4" fontId="2" fillId="12" borderId="37" xfId="0" applyNumberFormat="1" applyFont="1" applyFill="1" applyBorder="1" applyAlignment="1">
      <alignment horizontal="center" vertical="center"/>
    </xf>
    <xf numFmtId="4" fontId="7" fillId="8" borderId="38" xfId="0" applyNumberFormat="1" applyFont="1" applyFill="1" applyBorder="1" applyAlignment="1">
      <alignment horizontal="center" vertical="center"/>
    </xf>
    <xf numFmtId="4" fontId="20" fillId="18" borderId="12" xfId="1" applyNumberFormat="1" applyFont="1" applyFill="1" applyBorder="1" applyAlignment="1" applyProtection="1">
      <alignment horizontal="center" vertical="center" wrapText="1"/>
    </xf>
    <xf numFmtId="4" fontId="2" fillId="11" borderId="11" xfId="1" applyNumberFormat="1" applyFont="1" applyFill="1" applyBorder="1" applyAlignment="1" applyProtection="1">
      <alignment horizontal="center" vertical="center"/>
    </xf>
    <xf numFmtId="4" fontId="2" fillId="8" borderId="11" xfId="0" applyNumberFormat="1" applyFont="1" applyFill="1" applyBorder="1" applyAlignment="1">
      <alignment horizontal="center" vertical="center"/>
    </xf>
    <xf numFmtId="4" fontId="34" fillId="15" borderId="19" xfId="0" applyNumberFormat="1" applyFont="1" applyFill="1" applyBorder="1" applyAlignment="1">
      <alignment horizontal="center" vertical="center"/>
    </xf>
    <xf numFmtId="4" fontId="25" fillId="8" borderId="11" xfId="0" applyNumberFormat="1" applyFont="1" applyFill="1" applyBorder="1" applyAlignment="1">
      <alignment horizontal="center" vertical="center"/>
    </xf>
    <xf numFmtId="4" fontId="7" fillId="8" borderId="19" xfId="0" applyNumberFormat="1" applyFont="1" applyFill="1" applyBorder="1" applyAlignment="1">
      <alignment horizontal="center" vertical="center"/>
    </xf>
    <xf numFmtId="4" fontId="2" fillId="11" borderId="31" xfId="1" applyNumberFormat="1" applyFont="1" applyFill="1" applyBorder="1" applyAlignment="1" applyProtection="1">
      <alignment horizontal="center" vertical="center"/>
    </xf>
    <xf numFmtId="4" fontId="27" fillId="5" borderId="24" xfId="0" applyNumberFormat="1" applyFont="1" applyFill="1" applyBorder="1" applyAlignment="1">
      <alignment horizontal="center" vertical="center"/>
    </xf>
    <xf numFmtId="4" fontId="28" fillId="5" borderId="24" xfId="0" applyNumberFormat="1" applyFont="1" applyFill="1" applyBorder="1" applyAlignment="1">
      <alignment horizontal="center" vertical="center"/>
    </xf>
    <xf numFmtId="4" fontId="7" fillId="8" borderId="24" xfId="0" applyNumberFormat="1" applyFont="1" applyFill="1" applyBorder="1" applyAlignment="1">
      <alignment horizontal="center" vertical="center"/>
    </xf>
    <xf numFmtId="4" fontId="27" fillId="5" borderId="33" xfId="0" applyNumberFormat="1" applyFont="1" applyFill="1" applyBorder="1" applyAlignment="1">
      <alignment horizontal="center" vertical="center"/>
    </xf>
    <xf numFmtId="4" fontId="7" fillId="8" borderId="31" xfId="0" applyNumberFormat="1" applyFont="1" applyFill="1" applyBorder="1" applyAlignment="1">
      <alignment horizontal="center" vertical="center"/>
    </xf>
    <xf numFmtId="4" fontId="2" fillId="8" borderId="31" xfId="0" applyNumberFormat="1" applyFont="1" applyFill="1" applyBorder="1" applyAlignment="1">
      <alignment horizontal="center" vertical="center"/>
    </xf>
    <xf numFmtId="4" fontId="27" fillId="8" borderId="24" xfId="0" applyNumberFormat="1" applyFont="1" applyFill="1" applyBorder="1" applyAlignment="1">
      <alignment horizontal="center" vertical="center"/>
    </xf>
    <xf numFmtId="4" fontId="27" fillId="8" borderId="31" xfId="0" applyNumberFormat="1" applyFont="1" applyFill="1" applyBorder="1" applyAlignment="1">
      <alignment horizontal="center" vertical="center"/>
    </xf>
    <xf numFmtId="4" fontId="27" fillId="0" borderId="24" xfId="0" applyNumberFormat="1" applyFont="1" applyBorder="1" applyAlignment="1">
      <alignment horizontal="center" vertical="center"/>
    </xf>
    <xf numFmtId="4" fontId="27" fillId="0" borderId="33" xfId="0" applyNumberFormat="1" applyFont="1" applyBorder="1" applyAlignment="1">
      <alignment horizontal="center" vertical="center"/>
    </xf>
    <xf numFmtId="4" fontId="2" fillId="8" borderId="24" xfId="0" applyNumberFormat="1" applyFont="1" applyFill="1" applyBorder="1" applyAlignment="1">
      <alignment horizontal="center"/>
    </xf>
    <xf numFmtId="4" fontId="2" fillId="5" borderId="33" xfId="0" applyNumberFormat="1" applyFont="1" applyFill="1" applyBorder="1" applyAlignment="1">
      <alignment horizontal="center" vertical="center"/>
    </xf>
    <xf numFmtId="4" fontId="28" fillId="0" borderId="24" xfId="0" applyNumberFormat="1" applyFont="1" applyBorder="1" applyAlignment="1">
      <alignment horizontal="center" vertical="center"/>
    </xf>
    <xf numFmtId="4" fontId="2" fillId="12" borderId="24" xfId="0" applyNumberFormat="1" applyFont="1" applyFill="1" applyBorder="1" applyAlignment="1">
      <alignment horizontal="center" vertical="center"/>
    </xf>
    <xf numFmtId="4" fontId="7" fillId="8" borderId="33" xfId="0" applyNumberFormat="1" applyFont="1" applyFill="1" applyBorder="1" applyAlignment="1">
      <alignment horizontal="center" vertical="center"/>
    </xf>
    <xf numFmtId="4" fontId="27" fillId="0" borderId="39" xfId="0" applyNumberFormat="1" applyFont="1" applyBorder="1" applyAlignment="1">
      <alignment horizontal="center" vertical="center"/>
    </xf>
    <xf numFmtId="4" fontId="27" fillId="0" borderId="6" xfId="0" applyNumberFormat="1" applyFont="1" applyBorder="1" applyAlignment="1">
      <alignment horizontal="center" vertical="center"/>
    </xf>
    <xf numFmtId="4" fontId="27" fillId="0" borderId="34" xfId="0" applyNumberFormat="1" applyFont="1" applyBorder="1" applyAlignment="1">
      <alignment horizontal="center" vertical="center"/>
    </xf>
    <xf numFmtId="4" fontId="38" fillId="5" borderId="0" xfId="0" applyNumberFormat="1" applyFont="1" applyFill="1"/>
    <xf numFmtId="0" fontId="38" fillId="5" borderId="0" xfId="0" applyFont="1" applyFill="1"/>
    <xf numFmtId="0" fontId="17" fillId="5" borderId="0" xfId="0" applyFont="1" applyFill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2803C7"/>
      <color rgb="FF6699FF"/>
      <color rgb="FF003399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8"/>
  <sheetViews>
    <sheetView tabSelected="1" zoomScale="110" zoomScaleNormal="110" workbookViewId="0">
      <selection activeCell="E6" sqref="E6"/>
    </sheetView>
  </sheetViews>
  <sheetFormatPr defaultRowHeight="14.4" x14ac:dyDescent="0.3"/>
  <cols>
    <col min="2" max="2" width="10.88671875" customWidth="1"/>
    <col min="3" max="3" width="15.88671875" style="161" customWidth="1"/>
    <col min="4" max="4" width="12.88671875" customWidth="1"/>
    <col min="5" max="5" width="68.44140625" customWidth="1"/>
    <col min="6" max="6" width="23.33203125" style="37" customWidth="1"/>
    <col min="7" max="7" width="13.109375" style="266" customWidth="1"/>
    <col min="8" max="8" width="15" style="266" customWidth="1"/>
    <col min="9" max="9" width="15.33203125" style="266" customWidth="1"/>
    <col min="10" max="10" width="14.109375" style="81" customWidth="1"/>
    <col min="11" max="11" width="21.44140625" customWidth="1"/>
    <col min="14" max="14" width="15.109375" customWidth="1"/>
  </cols>
  <sheetData>
    <row r="1" spans="1:14" ht="15.75" thickBot="1" x14ac:dyDescent="0.3">
      <c r="B1" s="155"/>
    </row>
    <row r="2" spans="1:14" ht="40.5" customHeight="1" thickBot="1" x14ac:dyDescent="0.4">
      <c r="A2" s="183"/>
      <c r="B2" s="184"/>
      <c r="C2" s="185"/>
      <c r="D2" s="184"/>
      <c r="E2" s="186" t="s">
        <v>81</v>
      </c>
      <c r="F2" s="187"/>
      <c r="G2" s="310" t="s">
        <v>123</v>
      </c>
      <c r="H2" s="307" t="s">
        <v>124</v>
      </c>
      <c r="I2" s="307" t="s">
        <v>125</v>
      </c>
      <c r="J2" s="308" t="s">
        <v>143</v>
      </c>
      <c r="K2" s="353">
        <f>F4+F42+F54+F58+F67+F73+F78+F91+F99</f>
        <v>99750000</v>
      </c>
      <c r="L2" s="354">
        <v>3</v>
      </c>
      <c r="M2" s="354"/>
    </row>
    <row r="3" spans="1:14" ht="31.5" customHeight="1" thickBot="1" x14ac:dyDescent="0.35">
      <c r="A3" s="301" t="s">
        <v>0</v>
      </c>
      <c r="B3" s="302" t="s">
        <v>1</v>
      </c>
      <c r="C3" s="303" t="s">
        <v>2</v>
      </c>
      <c r="D3" s="304" t="s">
        <v>3</v>
      </c>
      <c r="E3" s="305" t="s">
        <v>4</v>
      </c>
      <c r="F3" s="328">
        <f>F4+F42+F54+F58+F67+F73+F78+F91+F98+F108+F127+F130+F172</f>
        <v>281520000</v>
      </c>
      <c r="G3" s="311">
        <f>G4+G42+G54+G58+G67+G73+G78+G91+G98+G108+G127+G130+G172</f>
        <v>20400000</v>
      </c>
      <c r="H3" s="306">
        <f>H4+H42+H54+H58+H67+H73+H78+H91+H98+H108+H127+H130+H172</f>
        <v>109756930</v>
      </c>
      <c r="I3" s="306">
        <f>I4+I42+I54+I58+I67+I73+I78+I91+I98+I108+I127+I130+I172</f>
        <v>151363070</v>
      </c>
      <c r="J3" s="309"/>
      <c r="K3" s="353">
        <f>F102+F104+F108+F127+F130+F172</f>
        <v>181770000</v>
      </c>
      <c r="L3" s="354">
        <v>17</v>
      </c>
      <c r="M3" s="354"/>
    </row>
    <row r="4" spans="1:14" ht="16.2" thickBot="1" x14ac:dyDescent="0.35">
      <c r="A4" s="88"/>
      <c r="B4" s="89"/>
      <c r="C4" s="162"/>
      <c r="D4" s="90"/>
      <c r="E4" s="91" t="s">
        <v>114</v>
      </c>
      <c r="F4" s="92">
        <f>F5+F13+F21+F29+F31+F34+F38+F40</f>
        <v>17547000</v>
      </c>
      <c r="G4" s="312">
        <f>G5+G13+G21+G29+G31+G34+G38+G40</f>
        <v>0</v>
      </c>
      <c r="H4" s="265">
        <f>H5+H13+H21+H29+H31+H34+H38+H40</f>
        <v>8766930</v>
      </c>
      <c r="I4" s="265">
        <f>I5+I13+I21+I29+I31+I34+I38+I40</f>
        <v>8780070</v>
      </c>
      <c r="J4" s="267"/>
      <c r="K4" s="354"/>
      <c r="L4" s="354"/>
      <c r="M4" s="354"/>
      <c r="N4" s="106">
        <f>K3-F108-F127</f>
        <v>97680000</v>
      </c>
    </row>
    <row r="5" spans="1:14" s="84" customFormat="1" ht="15" customHeight="1" x14ac:dyDescent="0.25">
      <c r="A5" s="259"/>
      <c r="B5" s="260"/>
      <c r="C5" s="261" t="s">
        <v>88</v>
      </c>
      <c r="D5" s="262"/>
      <c r="E5" s="263" t="s">
        <v>97</v>
      </c>
      <c r="F5" s="329">
        <f>F6+F7+F8+F9+F10+F11+F12</f>
        <v>11300000</v>
      </c>
      <c r="G5" s="313"/>
      <c r="H5" s="264">
        <f>F5*50%</f>
        <v>5650000</v>
      </c>
      <c r="I5" s="264">
        <f>F5-H5</f>
        <v>5650000</v>
      </c>
      <c r="J5" s="334"/>
      <c r="K5" s="355"/>
      <c r="L5" s="355"/>
      <c r="M5" s="355"/>
    </row>
    <row r="6" spans="1:14" ht="15" x14ac:dyDescent="0.25">
      <c r="A6" s="5">
        <v>3639</v>
      </c>
      <c r="B6" s="3">
        <v>6121</v>
      </c>
      <c r="C6" s="156" t="s">
        <v>88</v>
      </c>
      <c r="D6" s="6"/>
      <c r="E6" s="32" t="s">
        <v>7</v>
      </c>
      <c r="F6" s="38">
        <v>10700000</v>
      </c>
      <c r="G6" s="314"/>
      <c r="H6" s="268"/>
      <c r="I6" s="268"/>
      <c r="J6" s="335"/>
      <c r="K6" s="353"/>
      <c r="L6" s="354"/>
      <c r="M6" s="354"/>
    </row>
    <row r="7" spans="1:14" x14ac:dyDescent="0.3">
      <c r="A7" s="5">
        <v>3639</v>
      </c>
      <c r="B7" s="3">
        <v>5169</v>
      </c>
      <c r="C7" s="156" t="s">
        <v>88</v>
      </c>
      <c r="D7" s="20"/>
      <c r="E7" s="32" t="s">
        <v>8</v>
      </c>
      <c r="F7" s="38">
        <v>244000</v>
      </c>
      <c r="G7" s="314"/>
      <c r="H7" s="268"/>
      <c r="I7" s="268"/>
      <c r="J7" s="335"/>
      <c r="K7" s="353"/>
      <c r="L7" s="354"/>
      <c r="M7" s="354"/>
    </row>
    <row r="8" spans="1:14" x14ac:dyDescent="0.3">
      <c r="A8" s="5">
        <v>3639</v>
      </c>
      <c r="B8" s="3">
        <v>5136</v>
      </c>
      <c r="C8" s="156" t="s">
        <v>88</v>
      </c>
      <c r="D8" s="20"/>
      <c r="E8" s="32" t="s">
        <v>89</v>
      </c>
      <c r="F8" s="105">
        <v>1000</v>
      </c>
      <c r="G8" s="315"/>
      <c r="H8" s="269"/>
      <c r="I8" s="269"/>
      <c r="J8" s="336"/>
    </row>
    <row r="9" spans="1:14" x14ac:dyDescent="0.3">
      <c r="A9" s="5">
        <v>3639</v>
      </c>
      <c r="B9" s="3">
        <v>5166</v>
      </c>
      <c r="C9" s="156" t="s">
        <v>88</v>
      </c>
      <c r="D9" s="20"/>
      <c r="E9" s="32" t="s">
        <v>90</v>
      </c>
      <c r="F9" s="105">
        <v>100000</v>
      </c>
      <c r="G9" s="315"/>
      <c r="H9" s="269"/>
      <c r="I9" s="269"/>
      <c r="J9" s="336"/>
    </row>
    <row r="10" spans="1:14" x14ac:dyDescent="0.3">
      <c r="A10" s="103">
        <v>3639</v>
      </c>
      <c r="B10" s="86">
        <v>5139</v>
      </c>
      <c r="C10" s="156" t="s">
        <v>88</v>
      </c>
      <c r="D10" s="85"/>
      <c r="E10" s="104" t="s">
        <v>9</v>
      </c>
      <c r="F10" s="105">
        <v>100000</v>
      </c>
      <c r="G10" s="315"/>
      <c r="H10" s="269"/>
      <c r="I10" s="269"/>
      <c r="J10" s="336"/>
    </row>
    <row r="11" spans="1:14" x14ac:dyDescent="0.3">
      <c r="A11" s="103">
        <v>3639</v>
      </c>
      <c r="B11" s="86">
        <v>6119</v>
      </c>
      <c r="C11" s="156" t="s">
        <v>88</v>
      </c>
      <c r="D11" s="85"/>
      <c r="E11" s="104" t="s">
        <v>91</v>
      </c>
      <c r="F11" s="105">
        <v>150000</v>
      </c>
      <c r="G11" s="315"/>
      <c r="H11" s="269"/>
      <c r="I11" s="269"/>
      <c r="J11" s="336"/>
    </row>
    <row r="12" spans="1:14" x14ac:dyDescent="0.3">
      <c r="A12" s="103">
        <v>3639</v>
      </c>
      <c r="B12" s="86">
        <v>5175</v>
      </c>
      <c r="C12" s="156" t="s">
        <v>88</v>
      </c>
      <c r="D12" s="87"/>
      <c r="E12" s="104" t="s">
        <v>29</v>
      </c>
      <c r="F12" s="105">
        <v>5000</v>
      </c>
      <c r="G12" s="315"/>
      <c r="H12" s="269"/>
      <c r="I12" s="269"/>
      <c r="J12" s="336"/>
    </row>
    <row r="13" spans="1:14" x14ac:dyDescent="0.3">
      <c r="A13" s="107"/>
      <c r="B13" s="108"/>
      <c r="C13" s="163" t="s">
        <v>5</v>
      </c>
      <c r="D13" s="109"/>
      <c r="E13" s="110" t="s">
        <v>6</v>
      </c>
      <c r="F13" s="102">
        <f>F14+F15+F16+F17+F18+F19+F20</f>
        <v>701000</v>
      </c>
      <c r="G13" s="316"/>
      <c r="H13" s="240">
        <f>F13*50%</f>
        <v>350500</v>
      </c>
      <c r="I13" s="240">
        <f>F13-H13</f>
        <v>350500</v>
      </c>
      <c r="J13" s="337"/>
    </row>
    <row r="14" spans="1:14" ht="15" x14ac:dyDescent="0.25">
      <c r="A14" s="5">
        <v>3639</v>
      </c>
      <c r="B14" s="3">
        <v>6121</v>
      </c>
      <c r="C14" s="156" t="s">
        <v>5</v>
      </c>
      <c r="D14" s="6"/>
      <c r="E14" s="32" t="s">
        <v>7</v>
      </c>
      <c r="F14" s="38">
        <v>200000</v>
      </c>
      <c r="G14" s="314"/>
      <c r="H14" s="268"/>
      <c r="I14" s="268"/>
      <c r="J14" s="335"/>
    </row>
    <row r="15" spans="1:14" x14ac:dyDescent="0.3">
      <c r="A15" s="5">
        <v>3639</v>
      </c>
      <c r="B15" s="3">
        <v>5169</v>
      </c>
      <c r="C15" s="156" t="s">
        <v>5</v>
      </c>
      <c r="D15" s="20"/>
      <c r="E15" s="32" t="s">
        <v>8</v>
      </c>
      <c r="F15" s="38">
        <v>100000</v>
      </c>
      <c r="G15" s="314"/>
      <c r="H15" s="268"/>
      <c r="I15" s="268"/>
      <c r="J15" s="335"/>
    </row>
    <row r="16" spans="1:14" x14ac:dyDescent="0.3">
      <c r="A16" s="5">
        <v>3639</v>
      </c>
      <c r="B16" s="3">
        <v>5139</v>
      </c>
      <c r="C16" s="156" t="s">
        <v>5</v>
      </c>
      <c r="D16" s="20"/>
      <c r="E16" s="32" t="s">
        <v>9</v>
      </c>
      <c r="F16" s="38">
        <v>50000</v>
      </c>
      <c r="G16" s="314"/>
      <c r="H16" s="268"/>
      <c r="I16" s="268"/>
      <c r="J16" s="335"/>
    </row>
    <row r="17" spans="1:10" x14ac:dyDescent="0.3">
      <c r="A17" s="5">
        <v>3639</v>
      </c>
      <c r="B17" s="3">
        <v>5161</v>
      </c>
      <c r="C17" s="156" t="s">
        <v>5</v>
      </c>
      <c r="D17" s="20"/>
      <c r="E17" s="32" t="s">
        <v>10</v>
      </c>
      <c r="F17" s="38">
        <v>1000</v>
      </c>
      <c r="G17" s="314"/>
      <c r="H17" s="268"/>
      <c r="I17" s="268"/>
      <c r="J17" s="335"/>
    </row>
    <row r="18" spans="1:10" x14ac:dyDescent="0.3">
      <c r="A18" s="5">
        <v>3639</v>
      </c>
      <c r="B18" s="3">
        <v>5171</v>
      </c>
      <c r="C18" s="156" t="s">
        <v>5</v>
      </c>
      <c r="D18" s="20"/>
      <c r="E18" s="32" t="s">
        <v>11</v>
      </c>
      <c r="F18" s="38">
        <v>120000</v>
      </c>
      <c r="G18" s="314"/>
      <c r="H18" s="268"/>
      <c r="I18" s="268"/>
      <c r="J18" s="335"/>
    </row>
    <row r="19" spans="1:10" x14ac:dyDescent="0.3">
      <c r="A19" s="5">
        <v>3639</v>
      </c>
      <c r="B19" s="3">
        <v>5137</v>
      </c>
      <c r="C19" s="156" t="s">
        <v>5</v>
      </c>
      <c r="D19" s="6"/>
      <c r="E19" s="32" t="s">
        <v>12</v>
      </c>
      <c r="F19" s="38">
        <v>30000</v>
      </c>
      <c r="G19" s="314"/>
      <c r="H19" s="268"/>
      <c r="I19" s="268"/>
      <c r="J19" s="335"/>
    </row>
    <row r="20" spans="1:10" x14ac:dyDescent="0.3">
      <c r="A20" s="5">
        <v>6399</v>
      </c>
      <c r="B20" s="3">
        <v>5362</v>
      </c>
      <c r="C20" s="156" t="s">
        <v>5</v>
      </c>
      <c r="D20" s="20"/>
      <c r="E20" s="32" t="s">
        <v>13</v>
      </c>
      <c r="F20" s="38">
        <v>200000</v>
      </c>
      <c r="G20" s="314"/>
      <c r="H20" s="268"/>
      <c r="I20" s="268"/>
      <c r="J20" s="335"/>
    </row>
    <row r="21" spans="1:10" x14ac:dyDescent="0.3">
      <c r="A21" s="111"/>
      <c r="B21" s="112"/>
      <c r="C21" s="164" t="s">
        <v>14</v>
      </c>
      <c r="D21" s="113"/>
      <c r="E21" s="114" t="s">
        <v>15</v>
      </c>
      <c r="F21" s="77">
        <f>F22+F23+F24+F25+F26+F28</f>
        <v>1101000</v>
      </c>
      <c r="G21" s="316"/>
      <c r="H21" s="240">
        <f>F21*50%</f>
        <v>550500</v>
      </c>
      <c r="I21" s="240">
        <f>F21-H21</f>
        <v>550500</v>
      </c>
      <c r="J21" s="337"/>
    </row>
    <row r="22" spans="1:10" ht="15" x14ac:dyDescent="0.25">
      <c r="A22" s="5">
        <v>3639</v>
      </c>
      <c r="B22" s="3">
        <v>6121</v>
      </c>
      <c r="C22" s="156" t="s">
        <v>14</v>
      </c>
      <c r="D22" s="6"/>
      <c r="E22" s="32" t="s">
        <v>7</v>
      </c>
      <c r="F22" s="38">
        <v>200000</v>
      </c>
      <c r="G22" s="314"/>
      <c r="H22" s="268"/>
      <c r="I22" s="268"/>
      <c r="J22" s="335"/>
    </row>
    <row r="23" spans="1:10" x14ac:dyDescent="0.3">
      <c r="A23" s="5">
        <v>3639</v>
      </c>
      <c r="B23" s="3">
        <v>5169</v>
      </c>
      <c r="C23" s="156" t="s">
        <v>14</v>
      </c>
      <c r="D23" s="6"/>
      <c r="E23" s="32" t="s">
        <v>8</v>
      </c>
      <c r="F23" s="38">
        <v>300000</v>
      </c>
      <c r="G23" s="314"/>
      <c r="H23" s="268"/>
      <c r="I23" s="268"/>
      <c r="J23" s="335"/>
    </row>
    <row r="24" spans="1:10" x14ac:dyDescent="0.3">
      <c r="A24" s="5">
        <v>3639</v>
      </c>
      <c r="B24" s="3">
        <v>5139</v>
      </c>
      <c r="C24" s="156" t="s">
        <v>14</v>
      </c>
      <c r="D24" s="6"/>
      <c r="E24" s="32" t="s">
        <v>9</v>
      </c>
      <c r="F24" s="38">
        <v>50000</v>
      </c>
      <c r="G24" s="314"/>
      <c r="H24" s="268"/>
      <c r="I24" s="268"/>
      <c r="J24" s="335"/>
    </row>
    <row r="25" spans="1:10" x14ac:dyDescent="0.3">
      <c r="A25" s="5">
        <v>3639</v>
      </c>
      <c r="B25" s="3">
        <v>5161</v>
      </c>
      <c r="C25" s="156" t="s">
        <v>14</v>
      </c>
      <c r="D25" s="6"/>
      <c r="E25" s="32" t="s">
        <v>10</v>
      </c>
      <c r="F25" s="38">
        <v>1000</v>
      </c>
      <c r="G25" s="314"/>
      <c r="H25" s="268"/>
      <c r="I25" s="268"/>
      <c r="J25" s="335"/>
    </row>
    <row r="26" spans="1:10" x14ac:dyDescent="0.3">
      <c r="A26" s="5">
        <v>3639</v>
      </c>
      <c r="B26" s="3">
        <v>5362</v>
      </c>
      <c r="C26" s="156">
        <v>61500000000</v>
      </c>
      <c r="D26" s="20"/>
      <c r="E26" s="32" t="s">
        <v>13</v>
      </c>
      <c r="F26" s="38">
        <v>500000</v>
      </c>
      <c r="G26" s="314"/>
      <c r="H26" s="268"/>
      <c r="I26" s="268"/>
      <c r="J26" s="335"/>
    </row>
    <row r="27" spans="1:10" x14ac:dyDescent="0.3">
      <c r="A27" s="5">
        <v>3639</v>
      </c>
      <c r="B27" s="3">
        <v>5363</v>
      </c>
      <c r="C27" s="156">
        <v>61500000000</v>
      </c>
      <c r="D27" s="26"/>
      <c r="E27" s="33" t="s">
        <v>16</v>
      </c>
      <c r="F27" s="39">
        <v>0</v>
      </c>
      <c r="G27" s="314"/>
      <c r="H27" s="268"/>
      <c r="I27" s="268"/>
      <c r="J27" s="335"/>
    </row>
    <row r="28" spans="1:10" x14ac:dyDescent="0.3">
      <c r="A28" s="5">
        <v>3639</v>
      </c>
      <c r="B28" s="3">
        <v>5137</v>
      </c>
      <c r="C28" s="156" t="s">
        <v>14</v>
      </c>
      <c r="D28" s="6"/>
      <c r="E28" s="32" t="s">
        <v>12</v>
      </c>
      <c r="F28" s="38">
        <v>50000</v>
      </c>
      <c r="G28" s="314"/>
      <c r="H28" s="268"/>
      <c r="I28" s="268"/>
      <c r="J28" s="335"/>
    </row>
    <row r="29" spans="1:10" x14ac:dyDescent="0.3">
      <c r="A29" s="119"/>
      <c r="B29" s="116"/>
      <c r="C29" s="165" t="s">
        <v>17</v>
      </c>
      <c r="D29" s="117"/>
      <c r="E29" s="118" t="s">
        <v>18</v>
      </c>
      <c r="F29" s="102">
        <v>444000</v>
      </c>
      <c r="G29" s="316"/>
      <c r="H29" s="240">
        <f>37000*6</f>
        <v>222000</v>
      </c>
      <c r="I29" s="240">
        <f>F29-H29</f>
        <v>222000</v>
      </c>
      <c r="J29" s="337"/>
    </row>
    <row r="30" spans="1:10" x14ac:dyDescent="0.3">
      <c r="A30" s="7">
        <v>3639</v>
      </c>
      <c r="B30" s="8">
        <v>5169</v>
      </c>
      <c r="C30" s="157" t="s">
        <v>17</v>
      </c>
      <c r="D30" s="9" t="s">
        <v>19</v>
      </c>
      <c r="E30" s="34" t="s">
        <v>74</v>
      </c>
      <c r="F30" s="38">
        <v>444000</v>
      </c>
      <c r="G30" s="314"/>
      <c r="H30" s="268"/>
      <c r="I30" s="268"/>
      <c r="J30" s="335"/>
    </row>
    <row r="31" spans="1:10" x14ac:dyDescent="0.3">
      <c r="A31" s="115"/>
      <c r="B31" s="122"/>
      <c r="C31" s="166" t="s">
        <v>20</v>
      </c>
      <c r="D31" s="123"/>
      <c r="E31" s="124" t="s">
        <v>21</v>
      </c>
      <c r="F31" s="77">
        <f>F32+F33</f>
        <v>908000</v>
      </c>
      <c r="G31" s="316"/>
      <c r="H31" s="240">
        <f>H32+H33</f>
        <v>449512</v>
      </c>
      <c r="I31" s="240">
        <f>I32+I33</f>
        <v>458488</v>
      </c>
      <c r="J31" s="337"/>
    </row>
    <row r="32" spans="1:10" x14ac:dyDescent="0.3">
      <c r="A32" s="7">
        <v>3639</v>
      </c>
      <c r="B32" s="8">
        <v>6121</v>
      </c>
      <c r="C32" s="157" t="s">
        <v>20</v>
      </c>
      <c r="D32" s="9"/>
      <c r="E32" s="35" t="s">
        <v>7</v>
      </c>
      <c r="F32" s="38">
        <v>200000</v>
      </c>
      <c r="G32" s="314"/>
      <c r="H32" s="233">
        <f>F32*50%</f>
        <v>100000</v>
      </c>
      <c r="I32" s="233">
        <f>F32-H32</f>
        <v>100000</v>
      </c>
      <c r="J32" s="335"/>
    </row>
    <row r="33" spans="1:10" x14ac:dyDescent="0.3">
      <c r="A33" s="7">
        <v>3639</v>
      </c>
      <c r="B33" s="8">
        <v>5169</v>
      </c>
      <c r="C33" s="157" t="s">
        <v>20</v>
      </c>
      <c r="D33" s="9" t="s">
        <v>19</v>
      </c>
      <c r="E33" s="35" t="s">
        <v>22</v>
      </c>
      <c r="F33" s="38">
        <v>708000</v>
      </c>
      <c r="G33" s="314"/>
      <c r="H33" s="233">
        <f>58252*6</f>
        <v>349512</v>
      </c>
      <c r="I33" s="233">
        <f>F33-H33</f>
        <v>358488</v>
      </c>
      <c r="J33" s="335"/>
    </row>
    <row r="34" spans="1:10" x14ac:dyDescent="0.3">
      <c r="A34" s="125"/>
      <c r="B34" s="126"/>
      <c r="C34" s="167" t="s">
        <v>23</v>
      </c>
      <c r="D34" s="127"/>
      <c r="E34" s="124" t="s">
        <v>98</v>
      </c>
      <c r="F34" s="59">
        <v>2680000</v>
      </c>
      <c r="G34" s="317"/>
      <c r="H34" s="241">
        <f>F34*50%</f>
        <v>1340000</v>
      </c>
      <c r="I34" s="241">
        <f>F34-H34</f>
        <v>1340000</v>
      </c>
      <c r="J34" s="235"/>
    </row>
    <row r="35" spans="1:10" ht="18.75" customHeight="1" x14ac:dyDescent="0.3">
      <c r="A35" s="7">
        <v>3639</v>
      </c>
      <c r="B35" s="8">
        <v>6121</v>
      </c>
      <c r="C35" s="157" t="s">
        <v>23</v>
      </c>
      <c r="D35" s="9"/>
      <c r="E35" s="36" t="s">
        <v>24</v>
      </c>
      <c r="F35" s="38">
        <v>2200000</v>
      </c>
      <c r="G35" s="314"/>
      <c r="H35" s="268"/>
      <c r="I35" s="268"/>
      <c r="J35" s="335"/>
    </row>
    <row r="36" spans="1:10" ht="18.75" customHeight="1" x14ac:dyDescent="0.3">
      <c r="A36" s="7">
        <v>3639</v>
      </c>
      <c r="B36" s="8">
        <v>6119</v>
      </c>
      <c r="C36" s="157" t="s">
        <v>23</v>
      </c>
      <c r="D36" s="9"/>
      <c r="E36" s="36" t="s">
        <v>25</v>
      </c>
      <c r="F36" s="38">
        <v>400000</v>
      </c>
      <c r="G36" s="314"/>
      <c r="H36" s="268"/>
      <c r="I36" s="268"/>
      <c r="J36" s="335"/>
    </row>
    <row r="37" spans="1:10" ht="18.75" customHeight="1" x14ac:dyDescent="0.3">
      <c r="A37" s="7">
        <v>3639</v>
      </c>
      <c r="B37" s="8">
        <v>5169</v>
      </c>
      <c r="C37" s="157" t="s">
        <v>23</v>
      </c>
      <c r="D37" s="9"/>
      <c r="E37" s="36" t="s">
        <v>26</v>
      </c>
      <c r="F37" s="38">
        <v>80000</v>
      </c>
      <c r="G37" s="314"/>
      <c r="H37" s="268"/>
      <c r="I37" s="268"/>
      <c r="J37" s="335"/>
    </row>
    <row r="38" spans="1:10" x14ac:dyDescent="0.3">
      <c r="A38" s="128"/>
      <c r="B38" s="129"/>
      <c r="C38" s="168" t="s">
        <v>27</v>
      </c>
      <c r="D38" s="130"/>
      <c r="E38" s="131" t="s">
        <v>28</v>
      </c>
      <c r="F38" s="77">
        <v>348000</v>
      </c>
      <c r="G38" s="316"/>
      <c r="H38" s="240">
        <f>H39</f>
        <v>171918</v>
      </c>
      <c r="I38" s="240">
        <f>I39</f>
        <v>176082</v>
      </c>
      <c r="J38" s="337"/>
    </row>
    <row r="39" spans="1:10" ht="21" customHeight="1" x14ac:dyDescent="0.3">
      <c r="A39" s="7">
        <v>3639</v>
      </c>
      <c r="B39" s="8">
        <v>5169</v>
      </c>
      <c r="C39" s="218" t="s">
        <v>27</v>
      </c>
      <c r="D39" s="219"/>
      <c r="E39" s="36" t="s">
        <v>26</v>
      </c>
      <c r="F39" s="38">
        <v>348000</v>
      </c>
      <c r="G39" s="314"/>
      <c r="H39" s="233">
        <f>28653*6</f>
        <v>171918</v>
      </c>
      <c r="I39" s="233">
        <f>F39-H39</f>
        <v>176082</v>
      </c>
      <c r="J39" s="335"/>
    </row>
    <row r="40" spans="1:10" ht="17.25" customHeight="1" x14ac:dyDescent="0.3">
      <c r="A40" s="216"/>
      <c r="B40" s="217"/>
      <c r="C40" s="213">
        <v>31108000000</v>
      </c>
      <c r="D40" s="214"/>
      <c r="E40" s="215" t="s">
        <v>35</v>
      </c>
      <c r="F40" s="102">
        <v>65000</v>
      </c>
      <c r="G40" s="316"/>
      <c r="H40" s="240">
        <f>H41</f>
        <v>32500</v>
      </c>
      <c r="I40" s="240">
        <f>I41</f>
        <v>32500</v>
      </c>
      <c r="J40" s="337"/>
    </row>
    <row r="41" spans="1:10" ht="17.25" customHeight="1" thickBot="1" x14ac:dyDescent="0.35">
      <c r="A41" s="257">
        <v>3745</v>
      </c>
      <c r="B41" s="258">
        <v>5169</v>
      </c>
      <c r="C41" s="255">
        <v>31108000000</v>
      </c>
      <c r="D41" s="256"/>
      <c r="E41" s="68" t="s">
        <v>36</v>
      </c>
      <c r="F41" s="39">
        <v>65000</v>
      </c>
      <c r="G41" s="318"/>
      <c r="H41" s="231">
        <f>F41*50%</f>
        <v>32500</v>
      </c>
      <c r="I41" s="231">
        <v>32500</v>
      </c>
      <c r="J41" s="338"/>
    </row>
    <row r="42" spans="1:10" ht="16.2" thickBot="1" x14ac:dyDescent="0.35">
      <c r="A42" s="120"/>
      <c r="B42" s="121"/>
      <c r="C42" s="169"/>
      <c r="D42" s="144"/>
      <c r="E42" s="145" t="s">
        <v>75</v>
      </c>
      <c r="F42" s="92">
        <f>F43</f>
        <v>900000</v>
      </c>
      <c r="G42" s="312">
        <f>G43</f>
        <v>900000</v>
      </c>
      <c r="H42" s="265"/>
      <c r="I42" s="265"/>
      <c r="J42" s="267"/>
    </row>
    <row r="43" spans="1:10" ht="16.5" customHeight="1" x14ac:dyDescent="0.3">
      <c r="A43" s="27"/>
      <c r="B43" s="28"/>
      <c r="C43" s="170" t="s">
        <v>53</v>
      </c>
      <c r="D43" s="29"/>
      <c r="E43" s="30" t="s">
        <v>54</v>
      </c>
      <c r="F43" s="40">
        <f>F44+F45+F46+F47+F48+F49+F50+F51+F52+F53</f>
        <v>900000</v>
      </c>
      <c r="G43" s="319">
        <f>F43</f>
        <v>900000</v>
      </c>
      <c r="H43" s="201"/>
      <c r="I43" s="201"/>
      <c r="J43" s="339"/>
    </row>
    <row r="44" spans="1:10" ht="16.5" customHeight="1" x14ac:dyDescent="0.3">
      <c r="A44" s="4">
        <v>3299</v>
      </c>
      <c r="B44" s="1">
        <v>5137</v>
      </c>
      <c r="C44" s="151" t="s">
        <v>55</v>
      </c>
      <c r="D44" s="2"/>
      <c r="E44" s="21" t="s">
        <v>12</v>
      </c>
      <c r="F44" s="38">
        <v>394000</v>
      </c>
      <c r="G44" s="314"/>
      <c r="H44" s="268"/>
      <c r="I44" s="268"/>
      <c r="J44" s="335"/>
    </row>
    <row r="45" spans="1:10" ht="16.5" customHeight="1" x14ac:dyDescent="0.3">
      <c r="A45" s="4">
        <v>3299</v>
      </c>
      <c r="B45" s="1">
        <v>5169</v>
      </c>
      <c r="C45" s="151" t="s">
        <v>55</v>
      </c>
      <c r="D45" s="2"/>
      <c r="E45" s="21" t="s">
        <v>8</v>
      </c>
      <c r="F45" s="38">
        <v>100000</v>
      </c>
      <c r="G45" s="314"/>
      <c r="H45" s="268"/>
      <c r="I45" s="268"/>
      <c r="J45" s="335"/>
    </row>
    <row r="46" spans="1:10" ht="16.5" customHeight="1" x14ac:dyDescent="0.3">
      <c r="A46" s="4">
        <v>3299</v>
      </c>
      <c r="B46" s="1">
        <v>5139</v>
      </c>
      <c r="C46" s="151" t="s">
        <v>55</v>
      </c>
      <c r="D46" s="2"/>
      <c r="E46" s="21" t="s">
        <v>9</v>
      </c>
      <c r="F46" s="38">
        <v>300000</v>
      </c>
      <c r="G46" s="314"/>
      <c r="H46" s="268"/>
      <c r="I46" s="268"/>
      <c r="J46" s="335"/>
    </row>
    <row r="47" spans="1:10" ht="16.5" customHeight="1" x14ac:dyDescent="0.3">
      <c r="A47" s="25">
        <v>3299</v>
      </c>
      <c r="B47" s="1">
        <v>5175</v>
      </c>
      <c r="C47" s="151" t="s">
        <v>55</v>
      </c>
      <c r="D47" s="2"/>
      <c r="E47" s="21" t="s">
        <v>29</v>
      </c>
      <c r="F47" s="38">
        <v>6000</v>
      </c>
      <c r="G47" s="314"/>
      <c r="H47" s="268"/>
      <c r="I47" s="268"/>
      <c r="J47" s="335"/>
    </row>
    <row r="48" spans="1:10" ht="16.5" customHeight="1" x14ac:dyDescent="0.3">
      <c r="A48" s="25">
        <v>3299</v>
      </c>
      <c r="B48" s="12">
        <v>5167</v>
      </c>
      <c r="C48" s="151" t="s">
        <v>55</v>
      </c>
      <c r="D48" s="12"/>
      <c r="E48" s="22" t="s">
        <v>56</v>
      </c>
      <c r="F48" s="38">
        <v>100000</v>
      </c>
      <c r="G48" s="314"/>
      <c r="H48" s="268"/>
      <c r="I48" s="268"/>
      <c r="J48" s="335"/>
    </row>
    <row r="49" spans="1:12" ht="16.5" customHeight="1" x14ac:dyDescent="0.3">
      <c r="A49" s="4">
        <v>3299</v>
      </c>
      <c r="B49" s="1">
        <v>5221</v>
      </c>
      <c r="C49" s="151" t="s">
        <v>55</v>
      </c>
      <c r="D49" s="2"/>
      <c r="E49" s="31" t="s">
        <v>57</v>
      </c>
      <c r="F49" s="38">
        <v>0</v>
      </c>
      <c r="G49" s="314"/>
      <c r="H49" s="268"/>
      <c r="I49" s="268"/>
      <c r="J49" s="335"/>
    </row>
    <row r="50" spans="1:12" ht="16.5" customHeight="1" x14ac:dyDescent="0.3">
      <c r="A50" s="4">
        <v>3113</v>
      </c>
      <c r="B50" s="1">
        <v>5336</v>
      </c>
      <c r="C50" s="151" t="s">
        <v>55</v>
      </c>
      <c r="D50" s="2"/>
      <c r="E50" s="31" t="s">
        <v>58</v>
      </c>
      <c r="F50" s="38">
        <v>0</v>
      </c>
      <c r="G50" s="314"/>
      <c r="H50" s="268"/>
      <c r="I50" s="268"/>
      <c r="J50" s="335"/>
      <c r="K50" s="239"/>
      <c r="L50" s="232"/>
    </row>
    <row r="51" spans="1:12" ht="16.5" customHeight="1" x14ac:dyDescent="0.3">
      <c r="A51" s="4">
        <v>3113</v>
      </c>
      <c r="B51" s="1">
        <v>5331</v>
      </c>
      <c r="C51" s="151" t="s">
        <v>55</v>
      </c>
      <c r="D51" s="2"/>
      <c r="E51" s="31" t="s">
        <v>59</v>
      </c>
      <c r="F51" s="38">
        <v>0</v>
      </c>
      <c r="G51" s="314"/>
      <c r="H51" s="268"/>
      <c r="I51" s="268"/>
      <c r="J51" s="335"/>
      <c r="K51" s="239"/>
    </row>
    <row r="52" spans="1:12" ht="16.5" customHeight="1" x14ac:dyDescent="0.3">
      <c r="A52" s="4">
        <v>3111</v>
      </c>
      <c r="B52" s="1">
        <v>5336</v>
      </c>
      <c r="C52" s="151" t="s">
        <v>55</v>
      </c>
      <c r="D52" s="2"/>
      <c r="E52" s="31" t="s">
        <v>58</v>
      </c>
      <c r="F52" s="38">
        <v>0</v>
      </c>
      <c r="G52" s="314"/>
      <c r="H52" s="268"/>
      <c r="I52" s="268"/>
      <c r="J52" s="335"/>
    </row>
    <row r="53" spans="1:12" ht="16.5" customHeight="1" thickBot="1" x14ac:dyDescent="0.35">
      <c r="A53" s="249">
        <v>3111</v>
      </c>
      <c r="B53" s="250">
        <v>5331</v>
      </c>
      <c r="C53" s="154" t="s">
        <v>55</v>
      </c>
      <c r="D53" s="251"/>
      <c r="E53" s="62" t="s">
        <v>59</v>
      </c>
      <c r="F53" s="39">
        <v>0</v>
      </c>
      <c r="G53" s="318"/>
      <c r="H53" s="270"/>
      <c r="I53" s="270"/>
      <c r="J53" s="338"/>
    </row>
    <row r="54" spans="1:12" ht="16.2" thickBot="1" x14ac:dyDescent="0.35">
      <c r="A54" s="146"/>
      <c r="B54" s="147"/>
      <c r="C54" s="171"/>
      <c r="D54" s="148"/>
      <c r="E54" s="149" t="s">
        <v>95</v>
      </c>
      <c r="F54" s="92">
        <f>F55</f>
        <v>7900000</v>
      </c>
      <c r="G54" s="312"/>
      <c r="H54" s="265"/>
      <c r="I54" s="265">
        <f>I55</f>
        <v>7900000</v>
      </c>
      <c r="J54" s="267"/>
      <c r="K54" s="41" t="s">
        <v>96</v>
      </c>
    </row>
    <row r="55" spans="1:12" ht="17.25" customHeight="1" x14ac:dyDescent="0.3">
      <c r="A55" s="107"/>
      <c r="B55" s="108"/>
      <c r="C55" s="213" t="s">
        <v>41</v>
      </c>
      <c r="D55" s="214"/>
      <c r="E55" s="215" t="s">
        <v>94</v>
      </c>
      <c r="F55" s="330">
        <f>F56+F57</f>
        <v>7900000</v>
      </c>
      <c r="G55" s="320"/>
      <c r="H55" s="252"/>
      <c r="I55" s="252">
        <f>F55</f>
        <v>7900000</v>
      </c>
      <c r="J55" s="340"/>
    </row>
    <row r="56" spans="1:12" ht="17.25" customHeight="1" x14ac:dyDescent="0.3">
      <c r="A56" s="13">
        <v>1037</v>
      </c>
      <c r="B56" s="14">
        <v>6121</v>
      </c>
      <c r="C56" s="158" t="s">
        <v>41</v>
      </c>
      <c r="D56" s="11"/>
      <c r="E56" s="22" t="s">
        <v>7</v>
      </c>
      <c r="F56" s="38">
        <v>7880000</v>
      </c>
      <c r="G56" s="314"/>
      <c r="H56" s="268"/>
      <c r="I56" s="268"/>
      <c r="J56" s="335"/>
    </row>
    <row r="57" spans="1:12" ht="17.25" customHeight="1" thickBot="1" x14ac:dyDescent="0.35">
      <c r="A57" s="253">
        <v>1037</v>
      </c>
      <c r="B57" s="254">
        <v>5169</v>
      </c>
      <c r="C57" s="255" t="s">
        <v>41</v>
      </c>
      <c r="D57" s="256"/>
      <c r="E57" s="68" t="s">
        <v>8</v>
      </c>
      <c r="F57" s="39">
        <v>20000</v>
      </c>
      <c r="G57" s="318"/>
      <c r="H57" s="270"/>
      <c r="I57" s="270"/>
      <c r="J57" s="338"/>
    </row>
    <row r="58" spans="1:12" ht="17.25" customHeight="1" thickBot="1" x14ac:dyDescent="0.35">
      <c r="A58" s="146"/>
      <c r="B58" s="147"/>
      <c r="C58" s="171"/>
      <c r="D58" s="148"/>
      <c r="E58" s="149" t="s">
        <v>77</v>
      </c>
      <c r="F58" s="92">
        <f>F59+F61+F63+F65</f>
        <v>27653000</v>
      </c>
      <c r="G58" s="312"/>
      <c r="H58" s="265"/>
      <c r="I58" s="265">
        <f>I59+I61+I63+I65</f>
        <v>27653000</v>
      </c>
      <c r="J58" s="267"/>
    </row>
    <row r="59" spans="1:12" ht="17.25" customHeight="1" x14ac:dyDescent="0.3">
      <c r="A59" s="107"/>
      <c r="B59" s="108"/>
      <c r="C59" s="213" t="s">
        <v>39</v>
      </c>
      <c r="D59" s="214"/>
      <c r="E59" s="215" t="s">
        <v>40</v>
      </c>
      <c r="F59" s="102">
        <f>F60</f>
        <v>16000000</v>
      </c>
      <c r="G59" s="319"/>
      <c r="H59" s="201"/>
      <c r="I59" s="201">
        <f>F59</f>
        <v>16000000</v>
      </c>
      <c r="J59" s="339"/>
    </row>
    <row r="60" spans="1:12" ht="17.25" customHeight="1" x14ac:dyDescent="0.3">
      <c r="A60" s="5">
        <v>3111</v>
      </c>
      <c r="B60" s="3">
        <v>6121</v>
      </c>
      <c r="C60" s="158" t="s">
        <v>39</v>
      </c>
      <c r="D60" s="11"/>
      <c r="E60" s="22" t="s">
        <v>7</v>
      </c>
      <c r="F60" s="38">
        <v>16000000</v>
      </c>
      <c r="G60" s="314"/>
      <c r="H60" s="268"/>
      <c r="I60" s="268"/>
      <c r="J60" s="335"/>
    </row>
    <row r="61" spans="1:12" ht="17.25" customHeight="1" x14ac:dyDescent="0.3">
      <c r="A61" s="137"/>
      <c r="B61" s="138"/>
      <c r="C61" s="143" t="s">
        <v>42</v>
      </c>
      <c r="D61" s="136"/>
      <c r="E61" s="134" t="s">
        <v>43</v>
      </c>
      <c r="F61" s="77">
        <f>F62</f>
        <v>70000</v>
      </c>
      <c r="G61" s="316"/>
      <c r="H61" s="240"/>
      <c r="I61" s="240">
        <f>F61</f>
        <v>70000</v>
      </c>
      <c r="J61" s="337"/>
    </row>
    <row r="62" spans="1:12" ht="17.25" customHeight="1" x14ac:dyDescent="0.3">
      <c r="A62" s="13">
        <v>3745</v>
      </c>
      <c r="B62" s="14">
        <v>6121</v>
      </c>
      <c r="C62" s="158" t="s">
        <v>42</v>
      </c>
      <c r="D62" s="11"/>
      <c r="E62" s="22" t="s">
        <v>7</v>
      </c>
      <c r="F62" s="38">
        <v>70000</v>
      </c>
      <c r="G62" s="314"/>
      <c r="H62" s="268"/>
      <c r="I62" s="268"/>
      <c r="J62" s="335"/>
    </row>
    <row r="63" spans="1:12" s="81" customFormat="1" ht="16.5" customHeight="1" x14ac:dyDescent="0.3">
      <c r="A63" s="141"/>
      <c r="B63" s="142"/>
      <c r="C63" s="143" t="s">
        <v>37</v>
      </c>
      <c r="D63" s="136"/>
      <c r="E63" s="134" t="s">
        <v>38</v>
      </c>
      <c r="F63" s="77">
        <f>F64</f>
        <v>9083000</v>
      </c>
      <c r="G63" s="316"/>
      <c r="H63" s="240"/>
      <c r="I63" s="240">
        <f>F63</f>
        <v>9083000</v>
      </c>
      <c r="J63" s="337"/>
    </row>
    <row r="64" spans="1:12" x14ac:dyDescent="0.3">
      <c r="A64" s="5">
        <v>3111</v>
      </c>
      <c r="B64" s="3">
        <v>6121</v>
      </c>
      <c r="C64" s="158" t="s">
        <v>37</v>
      </c>
      <c r="D64" s="11"/>
      <c r="E64" s="22" t="s">
        <v>7</v>
      </c>
      <c r="F64" s="38">
        <v>9083000</v>
      </c>
      <c r="G64" s="314"/>
      <c r="H64" s="268"/>
      <c r="I64" s="268"/>
      <c r="J64" s="335"/>
    </row>
    <row r="65" spans="1:11" ht="17.25" customHeight="1" x14ac:dyDescent="0.3">
      <c r="A65" s="137"/>
      <c r="B65" s="138"/>
      <c r="C65" s="143" t="s">
        <v>115</v>
      </c>
      <c r="D65" s="190"/>
      <c r="E65" s="134" t="s">
        <v>101</v>
      </c>
      <c r="F65" s="77">
        <f>F66</f>
        <v>2500000</v>
      </c>
      <c r="G65" s="316"/>
      <c r="H65" s="240"/>
      <c r="I65" s="240">
        <f>F65</f>
        <v>2500000</v>
      </c>
      <c r="J65" s="337"/>
    </row>
    <row r="66" spans="1:11" ht="17.25" customHeight="1" thickBot="1" x14ac:dyDescent="0.35">
      <c r="A66" s="253">
        <v>1037</v>
      </c>
      <c r="B66" s="254">
        <v>6121</v>
      </c>
      <c r="C66" s="291" t="s">
        <v>115</v>
      </c>
      <c r="D66" s="256"/>
      <c r="E66" s="68" t="s">
        <v>62</v>
      </c>
      <c r="F66" s="39">
        <v>2500000</v>
      </c>
      <c r="G66" s="318"/>
      <c r="H66" s="270"/>
      <c r="I66" s="270"/>
      <c r="J66" s="338"/>
    </row>
    <row r="67" spans="1:11" ht="17.25" customHeight="1" thickBot="1" x14ac:dyDescent="0.35">
      <c r="A67" s="196"/>
      <c r="B67" s="197"/>
      <c r="C67" s="198"/>
      <c r="D67" s="199"/>
      <c r="E67" s="200" t="s">
        <v>78</v>
      </c>
      <c r="F67" s="92">
        <f>F68+F70</f>
        <v>21600000</v>
      </c>
      <c r="G67" s="312"/>
      <c r="H67" s="265">
        <f>H68+H70</f>
        <v>18600000</v>
      </c>
      <c r="I67" s="265">
        <f>I68+I70</f>
        <v>3000000</v>
      </c>
      <c r="J67" s="267"/>
    </row>
    <row r="68" spans="1:11" ht="17.25" customHeight="1" x14ac:dyDescent="0.3">
      <c r="A68" s="221"/>
      <c r="B68" s="222"/>
      <c r="C68" s="223">
        <v>31701000000</v>
      </c>
      <c r="D68" s="222"/>
      <c r="E68" s="224" t="s">
        <v>102</v>
      </c>
      <c r="F68" s="102">
        <f>F69</f>
        <v>15600000</v>
      </c>
      <c r="G68" s="319"/>
      <c r="H68" s="201">
        <f>F68</f>
        <v>15600000</v>
      </c>
      <c r="I68" s="201"/>
      <c r="J68" s="339"/>
    </row>
    <row r="69" spans="1:11" ht="17.25" customHeight="1" x14ac:dyDescent="0.3">
      <c r="A69" s="15">
        <v>3113</v>
      </c>
      <c r="B69" s="16">
        <v>6121</v>
      </c>
      <c r="C69" s="159">
        <v>31701000000</v>
      </c>
      <c r="D69" s="16"/>
      <c r="E69" s="23" t="s">
        <v>62</v>
      </c>
      <c r="F69" s="38">
        <v>15600000</v>
      </c>
      <c r="G69" s="314"/>
      <c r="H69" s="268"/>
      <c r="I69" s="268"/>
      <c r="J69" s="335"/>
    </row>
    <row r="70" spans="1:11" ht="30" customHeight="1" x14ac:dyDescent="0.3">
      <c r="A70" s="57"/>
      <c r="B70" s="58"/>
      <c r="C70" s="172">
        <v>31703000000</v>
      </c>
      <c r="D70" s="58"/>
      <c r="E70" s="140" t="s">
        <v>119</v>
      </c>
      <c r="F70" s="77">
        <f>F71+F72</f>
        <v>6000000</v>
      </c>
      <c r="G70" s="316"/>
      <c r="H70" s="240">
        <v>3000000</v>
      </c>
      <c r="I70" s="240">
        <v>3000000</v>
      </c>
      <c r="J70" s="337">
        <v>24000000</v>
      </c>
      <c r="K70" s="41" t="s">
        <v>142</v>
      </c>
    </row>
    <row r="71" spans="1:11" ht="17.25" customHeight="1" x14ac:dyDescent="0.3">
      <c r="A71" s="100">
        <v>3113</v>
      </c>
      <c r="B71" s="16">
        <v>6121</v>
      </c>
      <c r="C71" s="159">
        <v>31703000000</v>
      </c>
      <c r="D71" s="16"/>
      <c r="E71" s="23" t="s">
        <v>62</v>
      </c>
      <c r="F71" s="38">
        <v>5000000</v>
      </c>
      <c r="G71" s="314"/>
      <c r="H71" s="268"/>
      <c r="I71" s="268"/>
      <c r="J71" s="335"/>
    </row>
    <row r="72" spans="1:11" ht="17.25" customHeight="1" thickBot="1" x14ac:dyDescent="0.35">
      <c r="A72" s="236">
        <v>3113</v>
      </c>
      <c r="B72" s="61">
        <v>5137</v>
      </c>
      <c r="C72" s="230">
        <v>31703000000</v>
      </c>
      <c r="D72" s="61"/>
      <c r="E72" s="238" t="s">
        <v>12</v>
      </c>
      <c r="F72" s="39">
        <v>1000000</v>
      </c>
      <c r="G72" s="318"/>
      <c r="H72" s="270"/>
      <c r="I72" s="270"/>
      <c r="J72" s="338"/>
    </row>
    <row r="73" spans="1:11" s="228" customFormat="1" ht="17.25" customHeight="1" thickBot="1" x14ac:dyDescent="0.35">
      <c r="A73" s="225"/>
      <c r="B73" s="66"/>
      <c r="C73" s="226"/>
      <c r="D73" s="66"/>
      <c r="E73" s="227" t="s">
        <v>112</v>
      </c>
      <c r="F73" s="73">
        <f>F74+F76</f>
        <v>12900000</v>
      </c>
      <c r="G73" s="312"/>
      <c r="H73" s="265"/>
      <c r="I73" s="265">
        <f>I74+I76</f>
        <v>12900000</v>
      </c>
      <c r="J73" s="267"/>
      <c r="K73" s="41" t="s">
        <v>113</v>
      </c>
    </row>
    <row r="74" spans="1:11" s="82" customFormat="1" ht="17.25" customHeight="1" x14ac:dyDescent="0.3">
      <c r="A74" s="259"/>
      <c r="B74" s="101"/>
      <c r="C74" s="223">
        <v>31704000000</v>
      </c>
      <c r="D74" s="101"/>
      <c r="E74" s="224" t="s">
        <v>121</v>
      </c>
      <c r="F74" s="102">
        <f>F75</f>
        <v>11100000</v>
      </c>
      <c r="G74" s="319"/>
      <c r="H74" s="201"/>
      <c r="I74" s="201">
        <f>F74</f>
        <v>11100000</v>
      </c>
      <c r="J74" s="339" t="s">
        <v>145</v>
      </c>
      <c r="K74" s="82" t="s">
        <v>144</v>
      </c>
    </row>
    <row r="75" spans="1:11" ht="17.25" customHeight="1" x14ac:dyDescent="0.3">
      <c r="A75" s="100">
        <v>3639</v>
      </c>
      <c r="B75" s="16">
        <v>6121</v>
      </c>
      <c r="C75" s="159">
        <v>31704000000</v>
      </c>
      <c r="D75" s="16"/>
      <c r="E75" s="23" t="s">
        <v>62</v>
      </c>
      <c r="F75" s="38">
        <v>11100000</v>
      </c>
      <c r="G75" s="314"/>
      <c r="H75" s="268"/>
      <c r="I75" s="268"/>
      <c r="J75" s="335"/>
    </row>
    <row r="76" spans="1:11" ht="17.25" customHeight="1" x14ac:dyDescent="0.3">
      <c r="A76" s="97"/>
      <c r="B76" s="94"/>
      <c r="C76" s="234">
        <v>31713000000</v>
      </c>
      <c r="D76" s="94"/>
      <c r="E76" s="237" t="s">
        <v>120</v>
      </c>
      <c r="F76" s="59">
        <f>F77</f>
        <v>1800000</v>
      </c>
      <c r="G76" s="316"/>
      <c r="H76" s="240"/>
      <c r="I76" s="240">
        <f>F76</f>
        <v>1800000</v>
      </c>
      <c r="J76" s="341"/>
    </row>
    <row r="77" spans="1:11" ht="17.25" customHeight="1" thickBot="1" x14ac:dyDescent="0.35">
      <c r="A77" s="236">
        <v>3639</v>
      </c>
      <c r="B77" s="61">
        <v>6121</v>
      </c>
      <c r="C77" s="230">
        <v>31713000000</v>
      </c>
      <c r="D77" s="61"/>
      <c r="E77" s="238" t="s">
        <v>62</v>
      </c>
      <c r="F77" s="39">
        <v>1800000</v>
      </c>
      <c r="G77" s="318"/>
      <c r="H77" s="270"/>
      <c r="I77" s="270"/>
      <c r="J77" s="338"/>
    </row>
    <row r="78" spans="1:11" ht="17.25" customHeight="1" thickBot="1" x14ac:dyDescent="0.35">
      <c r="A78" s="225"/>
      <c r="B78" s="66"/>
      <c r="C78" s="226"/>
      <c r="D78" s="66"/>
      <c r="E78" s="227" t="s">
        <v>135</v>
      </c>
      <c r="F78" s="73">
        <f>F79</f>
        <v>3000000</v>
      </c>
      <c r="G78" s="312">
        <f>G79</f>
        <v>1500000</v>
      </c>
      <c r="H78" s="265">
        <f>H79</f>
        <v>1500000</v>
      </c>
      <c r="I78" s="265"/>
      <c r="J78" s="267"/>
    </row>
    <row r="79" spans="1:11" ht="17.25" customHeight="1" x14ac:dyDescent="0.3">
      <c r="A79" s="259"/>
      <c r="B79" s="101"/>
      <c r="C79" s="223">
        <v>31608000000</v>
      </c>
      <c r="D79" s="101"/>
      <c r="E79" s="224" t="s">
        <v>136</v>
      </c>
      <c r="F79" s="102">
        <f>SUM(F80:F90)</f>
        <v>3000000</v>
      </c>
      <c r="G79" s="319">
        <v>1500000</v>
      </c>
      <c r="H79" s="201">
        <v>1500000</v>
      </c>
      <c r="I79" s="274"/>
      <c r="J79" s="342"/>
    </row>
    <row r="80" spans="1:11" s="55" customFormat="1" ht="17.25" customHeight="1" x14ac:dyDescent="0.3">
      <c r="A80" s="25">
        <v>3319</v>
      </c>
      <c r="B80" s="1">
        <v>5011</v>
      </c>
      <c r="C80" s="151" t="s">
        <v>137</v>
      </c>
      <c r="D80" s="2"/>
      <c r="E80" s="21" t="s">
        <v>138</v>
      </c>
      <c r="F80" s="38">
        <v>238000</v>
      </c>
      <c r="G80" s="314"/>
      <c r="H80" s="268"/>
      <c r="I80" s="268"/>
      <c r="J80" s="335"/>
    </row>
    <row r="81" spans="1:10" s="55" customFormat="1" ht="17.25" customHeight="1" x14ac:dyDescent="0.3">
      <c r="A81" s="25">
        <v>3319</v>
      </c>
      <c r="B81" s="1">
        <v>5031</v>
      </c>
      <c r="C81" s="151" t="s">
        <v>137</v>
      </c>
      <c r="D81" s="2"/>
      <c r="E81" s="21" t="s">
        <v>139</v>
      </c>
      <c r="F81" s="38">
        <v>59000</v>
      </c>
      <c r="G81" s="314"/>
      <c r="H81" s="268"/>
      <c r="I81" s="268"/>
      <c r="J81" s="335"/>
    </row>
    <row r="82" spans="1:10" s="55" customFormat="1" ht="17.25" customHeight="1" x14ac:dyDescent="0.3">
      <c r="A82" s="25">
        <v>3319</v>
      </c>
      <c r="B82" s="1">
        <v>5032</v>
      </c>
      <c r="C82" s="151" t="s">
        <v>137</v>
      </c>
      <c r="D82" s="2"/>
      <c r="E82" s="21" t="s">
        <v>140</v>
      </c>
      <c r="F82" s="38">
        <v>22000</v>
      </c>
      <c r="G82" s="314"/>
      <c r="H82" s="268"/>
      <c r="I82" s="268"/>
      <c r="J82" s="335"/>
    </row>
    <row r="83" spans="1:10" s="55" customFormat="1" ht="17.25" customHeight="1" x14ac:dyDescent="0.3">
      <c r="A83" s="25">
        <v>3319</v>
      </c>
      <c r="B83" s="1">
        <v>5021</v>
      </c>
      <c r="C83" s="151" t="s">
        <v>137</v>
      </c>
      <c r="D83" s="2"/>
      <c r="E83" s="21" t="s">
        <v>141</v>
      </c>
      <c r="F83" s="38">
        <v>124000</v>
      </c>
      <c r="G83" s="314"/>
      <c r="H83" s="268"/>
      <c r="I83" s="268"/>
      <c r="J83" s="335"/>
    </row>
    <row r="84" spans="1:10" s="55" customFormat="1" ht="17.25" customHeight="1" x14ac:dyDescent="0.3">
      <c r="A84" s="25">
        <v>3319</v>
      </c>
      <c r="B84" s="1">
        <v>5175</v>
      </c>
      <c r="C84" s="151" t="s">
        <v>137</v>
      </c>
      <c r="D84" s="2"/>
      <c r="E84" s="21" t="s">
        <v>29</v>
      </c>
      <c r="F84" s="38">
        <v>5000</v>
      </c>
      <c r="G84" s="314"/>
      <c r="H84" s="268"/>
      <c r="I84" s="268"/>
      <c r="J84" s="335"/>
    </row>
    <row r="85" spans="1:10" s="55" customFormat="1" ht="17.25" customHeight="1" x14ac:dyDescent="0.3">
      <c r="A85" s="25">
        <v>3319</v>
      </c>
      <c r="B85" s="1">
        <v>5139</v>
      </c>
      <c r="C85" s="151" t="s">
        <v>137</v>
      </c>
      <c r="D85" s="2"/>
      <c r="E85" s="21" t="s">
        <v>9</v>
      </c>
      <c r="F85" s="38">
        <v>500000</v>
      </c>
      <c r="G85" s="314"/>
      <c r="H85" s="268"/>
      <c r="I85" s="268"/>
      <c r="J85" s="335"/>
    </row>
    <row r="86" spans="1:10" s="55" customFormat="1" ht="17.25" customHeight="1" x14ac:dyDescent="0.3">
      <c r="A86" s="25">
        <v>3319</v>
      </c>
      <c r="B86" s="10">
        <v>5173</v>
      </c>
      <c r="C86" s="151" t="s">
        <v>137</v>
      </c>
      <c r="D86" s="2"/>
      <c r="E86" s="21" t="s">
        <v>30</v>
      </c>
      <c r="F86" s="38">
        <v>30000</v>
      </c>
      <c r="G86" s="314"/>
      <c r="H86" s="268"/>
      <c r="I86" s="268"/>
      <c r="J86" s="335"/>
    </row>
    <row r="87" spans="1:10" s="55" customFormat="1" ht="17.25" customHeight="1" x14ac:dyDescent="0.3">
      <c r="A87" s="25">
        <v>3319</v>
      </c>
      <c r="B87" s="12">
        <v>5137</v>
      </c>
      <c r="C87" s="151" t="s">
        <v>137</v>
      </c>
      <c r="D87" s="12"/>
      <c r="E87" s="22" t="s">
        <v>31</v>
      </c>
      <c r="F87" s="38">
        <v>200000</v>
      </c>
      <c r="G87" s="314"/>
      <c r="H87" s="268"/>
      <c r="I87" s="268"/>
      <c r="J87" s="335"/>
    </row>
    <row r="88" spans="1:10" s="55" customFormat="1" ht="17.25" customHeight="1" x14ac:dyDescent="0.3">
      <c r="A88" s="25">
        <v>3319</v>
      </c>
      <c r="B88" s="12">
        <v>6122</v>
      </c>
      <c r="C88" s="151" t="s">
        <v>137</v>
      </c>
      <c r="D88" s="12"/>
      <c r="E88" s="22" t="s">
        <v>32</v>
      </c>
      <c r="F88" s="38">
        <v>500000</v>
      </c>
      <c r="G88" s="314"/>
      <c r="H88" s="268"/>
      <c r="I88" s="268"/>
      <c r="J88" s="335"/>
    </row>
    <row r="89" spans="1:10" ht="17.25" customHeight="1" x14ac:dyDescent="0.3">
      <c r="A89" s="25">
        <v>3319</v>
      </c>
      <c r="B89" s="12">
        <v>6129</v>
      </c>
      <c r="C89" s="151" t="s">
        <v>137</v>
      </c>
      <c r="D89" s="12"/>
      <c r="E89" s="22" t="s">
        <v>33</v>
      </c>
      <c r="F89" s="38">
        <v>900000</v>
      </c>
      <c r="G89" s="314"/>
      <c r="H89" s="268"/>
      <c r="I89" s="268"/>
      <c r="J89" s="335"/>
    </row>
    <row r="90" spans="1:10" ht="17.25" customHeight="1" thickBot="1" x14ac:dyDescent="0.35">
      <c r="A90" s="152">
        <v>3319</v>
      </c>
      <c r="B90" s="153">
        <v>5169</v>
      </c>
      <c r="C90" s="154" t="s">
        <v>137</v>
      </c>
      <c r="D90" s="153"/>
      <c r="E90" s="68" t="s">
        <v>8</v>
      </c>
      <c r="F90" s="39">
        <v>422000</v>
      </c>
      <c r="G90" s="318"/>
      <c r="H90" s="270"/>
      <c r="I90" s="270"/>
      <c r="J90" s="338"/>
    </row>
    <row r="91" spans="1:10" ht="17.25" customHeight="1" thickBot="1" x14ac:dyDescent="0.35">
      <c r="A91" s="196"/>
      <c r="B91" s="197"/>
      <c r="C91" s="198"/>
      <c r="D91" s="199"/>
      <c r="E91" s="200" t="s">
        <v>99</v>
      </c>
      <c r="F91" s="92">
        <f>F92+F94+F96</f>
        <v>6500000</v>
      </c>
      <c r="G91" s="312"/>
      <c r="H91" s="265">
        <f>H92+H94+H96</f>
        <v>500000</v>
      </c>
      <c r="I91" s="265">
        <f>I92+I94+I96</f>
        <v>6000000</v>
      </c>
      <c r="J91" s="267"/>
    </row>
    <row r="92" spans="1:10" ht="17.25" customHeight="1" x14ac:dyDescent="0.3">
      <c r="A92" s="246"/>
      <c r="B92" s="217"/>
      <c r="C92" s="247" t="s">
        <v>44</v>
      </c>
      <c r="D92" s="248"/>
      <c r="E92" s="215" t="s">
        <v>45</v>
      </c>
      <c r="F92" s="102">
        <v>500000</v>
      </c>
      <c r="G92" s="319"/>
      <c r="H92" s="201">
        <f>F92</f>
        <v>500000</v>
      </c>
      <c r="I92" s="201"/>
      <c r="J92" s="339"/>
    </row>
    <row r="93" spans="1:10" ht="17.25" customHeight="1" x14ac:dyDescent="0.3">
      <c r="A93" s="4">
        <v>3639</v>
      </c>
      <c r="B93" s="1">
        <v>6121</v>
      </c>
      <c r="C93" s="151" t="s">
        <v>46</v>
      </c>
      <c r="D93" s="2"/>
      <c r="E93" s="21" t="s">
        <v>7</v>
      </c>
      <c r="F93" s="38">
        <v>500000</v>
      </c>
      <c r="G93" s="314"/>
      <c r="H93" s="268"/>
      <c r="I93" s="268"/>
      <c r="J93" s="335"/>
    </row>
    <row r="94" spans="1:10" ht="17.25" customHeight="1" x14ac:dyDescent="0.3">
      <c r="A94" s="47"/>
      <c r="B94" s="48"/>
      <c r="C94" s="80" t="s">
        <v>47</v>
      </c>
      <c r="D94" s="139"/>
      <c r="E94" s="140" t="s">
        <v>48</v>
      </c>
      <c r="F94" s="77">
        <v>100000</v>
      </c>
      <c r="G94" s="316"/>
      <c r="H94" s="240"/>
      <c r="I94" s="240">
        <f>F94</f>
        <v>100000</v>
      </c>
      <c r="J94" s="337"/>
    </row>
    <row r="95" spans="1:10" ht="17.25" customHeight="1" x14ac:dyDescent="0.3">
      <c r="A95" s="15">
        <v>3745</v>
      </c>
      <c r="B95" s="16">
        <v>6124</v>
      </c>
      <c r="C95" s="44" t="s">
        <v>47</v>
      </c>
      <c r="D95" s="17"/>
      <c r="E95" s="22" t="s">
        <v>49</v>
      </c>
      <c r="F95" s="38">
        <v>100000</v>
      </c>
      <c r="G95" s="314"/>
      <c r="H95" s="268"/>
      <c r="I95" s="268"/>
      <c r="J95" s="335"/>
    </row>
    <row r="96" spans="1:10" s="82" customFormat="1" ht="17.25" customHeight="1" x14ac:dyDescent="0.3">
      <c r="A96" s="57"/>
      <c r="B96" s="58"/>
      <c r="C96" s="80" t="s">
        <v>116</v>
      </c>
      <c r="D96" s="139"/>
      <c r="E96" s="134" t="s">
        <v>149</v>
      </c>
      <c r="F96" s="77">
        <f>F97</f>
        <v>5900000</v>
      </c>
      <c r="G96" s="316"/>
      <c r="H96" s="240"/>
      <c r="I96" s="240">
        <f>F96</f>
        <v>5900000</v>
      </c>
      <c r="J96" s="337"/>
    </row>
    <row r="97" spans="1:10" ht="17.25" customHeight="1" thickBot="1" x14ac:dyDescent="0.35">
      <c r="A97" s="191">
        <v>3639</v>
      </c>
      <c r="B97" s="192">
        <v>6121</v>
      </c>
      <c r="C97" s="193" t="s">
        <v>116</v>
      </c>
      <c r="D97" s="194"/>
      <c r="E97" s="189" t="s">
        <v>103</v>
      </c>
      <c r="F97" s="188">
        <v>5900000</v>
      </c>
      <c r="G97" s="318"/>
      <c r="H97" s="270"/>
      <c r="I97" s="270"/>
      <c r="J97" s="338"/>
    </row>
    <row r="98" spans="1:10" ht="17.25" customHeight="1" thickBot="1" x14ac:dyDescent="0.35">
      <c r="A98" s="196"/>
      <c r="B98" s="197"/>
      <c r="C98" s="198"/>
      <c r="D98" s="199"/>
      <c r="E98" s="200" t="s">
        <v>100</v>
      </c>
      <c r="F98" s="92">
        <f>F99+F102+F104</f>
        <v>5050000</v>
      </c>
      <c r="G98" s="312"/>
      <c r="H98" s="265">
        <f>H99+H102+H104</f>
        <v>2525000</v>
      </c>
      <c r="I98" s="265">
        <f>I99+I102+I104</f>
        <v>2525000</v>
      </c>
      <c r="J98" s="267"/>
    </row>
    <row r="99" spans="1:10" ht="17.25" customHeight="1" x14ac:dyDescent="0.3">
      <c r="A99" s="275"/>
      <c r="B99" s="276"/>
      <c r="C99" s="277" t="s">
        <v>50</v>
      </c>
      <c r="D99" s="278"/>
      <c r="E99" s="279" t="s">
        <v>51</v>
      </c>
      <c r="F99" s="330">
        <v>1750000</v>
      </c>
      <c r="G99" s="320"/>
      <c r="H99" s="252">
        <f>F99*50%</f>
        <v>875000</v>
      </c>
      <c r="I99" s="252">
        <f>H99</f>
        <v>875000</v>
      </c>
      <c r="J99" s="340"/>
    </row>
    <row r="100" spans="1:10" ht="17.25" customHeight="1" x14ac:dyDescent="0.3">
      <c r="A100" s="15">
        <v>6171</v>
      </c>
      <c r="B100" s="16">
        <v>5169</v>
      </c>
      <c r="C100" s="159">
        <v>31502000000</v>
      </c>
      <c r="D100" s="16"/>
      <c r="E100" s="23" t="s">
        <v>8</v>
      </c>
      <c r="F100" s="38">
        <v>550000</v>
      </c>
      <c r="G100" s="314"/>
      <c r="H100" s="268"/>
      <c r="I100" s="268"/>
      <c r="J100" s="335"/>
    </row>
    <row r="101" spans="1:10" ht="17.25" customHeight="1" x14ac:dyDescent="0.3">
      <c r="A101" s="15">
        <v>6171</v>
      </c>
      <c r="B101" s="16">
        <v>6119</v>
      </c>
      <c r="C101" s="159">
        <v>31502000000</v>
      </c>
      <c r="D101" s="16"/>
      <c r="E101" s="23" t="s">
        <v>52</v>
      </c>
      <c r="F101" s="38">
        <v>1200000</v>
      </c>
      <c r="G101" s="314"/>
      <c r="H101" s="268"/>
      <c r="I101" s="268"/>
      <c r="J101" s="335"/>
    </row>
    <row r="102" spans="1:10" ht="17.25" customHeight="1" x14ac:dyDescent="0.3">
      <c r="A102" s="57"/>
      <c r="B102" s="58"/>
      <c r="C102" s="173">
        <v>31705000000</v>
      </c>
      <c r="D102" s="58"/>
      <c r="E102" s="76" t="s">
        <v>60</v>
      </c>
      <c r="F102" s="77">
        <f>F103</f>
        <v>800000</v>
      </c>
      <c r="G102" s="316"/>
      <c r="H102" s="240">
        <v>400000</v>
      </c>
      <c r="I102" s="240">
        <v>400000</v>
      </c>
      <c r="J102" s="337"/>
    </row>
    <row r="103" spans="1:10" ht="17.25" customHeight="1" x14ac:dyDescent="0.3">
      <c r="A103" s="15">
        <v>3635</v>
      </c>
      <c r="B103" s="16">
        <v>5166</v>
      </c>
      <c r="C103" s="160">
        <v>31705000000</v>
      </c>
      <c r="D103" s="16"/>
      <c r="E103" s="31" t="s">
        <v>61</v>
      </c>
      <c r="F103" s="51">
        <v>800000</v>
      </c>
      <c r="G103" s="321"/>
      <c r="H103" s="271"/>
      <c r="I103" s="271"/>
      <c r="J103" s="343"/>
    </row>
    <row r="104" spans="1:10" s="82" customFormat="1" ht="17.25" customHeight="1" x14ac:dyDescent="0.3">
      <c r="A104" s="57"/>
      <c r="B104" s="58"/>
      <c r="C104" s="173">
        <v>31709000000</v>
      </c>
      <c r="D104" s="58"/>
      <c r="E104" s="76" t="s">
        <v>104</v>
      </c>
      <c r="F104" s="77">
        <f>F105+F106+F107</f>
        <v>2500000</v>
      </c>
      <c r="G104" s="316"/>
      <c r="H104" s="240">
        <f>F104*50%</f>
        <v>1250000</v>
      </c>
      <c r="I104" s="240">
        <f>H104</f>
        <v>1250000</v>
      </c>
      <c r="J104" s="337"/>
    </row>
    <row r="105" spans="1:10" ht="17.25" customHeight="1" x14ac:dyDescent="0.3">
      <c r="A105" s="15">
        <v>3636</v>
      </c>
      <c r="B105" s="16">
        <v>5166</v>
      </c>
      <c r="C105" s="160">
        <v>31709000000</v>
      </c>
      <c r="D105" s="16"/>
      <c r="E105" s="31" t="s">
        <v>61</v>
      </c>
      <c r="F105" s="51">
        <v>500000</v>
      </c>
      <c r="G105" s="321"/>
      <c r="H105" s="271"/>
      <c r="I105" s="271"/>
      <c r="J105" s="343"/>
    </row>
    <row r="106" spans="1:10" ht="17.25" customHeight="1" x14ac:dyDescent="0.3">
      <c r="A106" s="15">
        <v>3636</v>
      </c>
      <c r="B106" s="16">
        <v>5169</v>
      </c>
      <c r="C106" s="160">
        <v>31709000000</v>
      </c>
      <c r="D106" s="16"/>
      <c r="E106" s="31" t="s">
        <v>8</v>
      </c>
      <c r="F106" s="51">
        <v>1000000</v>
      </c>
      <c r="G106" s="321"/>
      <c r="H106" s="271"/>
      <c r="I106" s="271"/>
      <c r="J106" s="343"/>
    </row>
    <row r="107" spans="1:10" ht="17.25" customHeight="1" thickBot="1" x14ac:dyDescent="0.35">
      <c r="A107" s="60">
        <v>3636</v>
      </c>
      <c r="B107" s="61">
        <v>6119</v>
      </c>
      <c r="C107" s="180">
        <v>31709000000</v>
      </c>
      <c r="D107" s="61"/>
      <c r="E107" s="62" t="s">
        <v>25</v>
      </c>
      <c r="F107" s="63">
        <v>1000000</v>
      </c>
      <c r="G107" s="322"/>
      <c r="H107" s="280"/>
      <c r="I107" s="280"/>
      <c r="J107" s="344"/>
    </row>
    <row r="108" spans="1:10" ht="16.2" thickBot="1" x14ac:dyDescent="0.35">
      <c r="A108" s="69"/>
      <c r="B108" s="70"/>
      <c r="C108" s="174"/>
      <c r="D108" s="71" t="s">
        <v>79</v>
      </c>
      <c r="E108" s="72" t="s">
        <v>147</v>
      </c>
      <c r="F108" s="73">
        <f>F109+F111+F113+F115+F117+F119+F122+F124</f>
        <v>73090000</v>
      </c>
      <c r="G108" s="312">
        <f>G109+G111+G113+G115+G117+G119+G122+G124</f>
        <v>18000000</v>
      </c>
      <c r="H108" s="265">
        <f>H109+H111+H113+H115+H117+H119+H122+H124</f>
        <v>9750000</v>
      </c>
      <c r="I108" s="265">
        <f>I109+I111+I113+I115+I117+I119+I122+I124</f>
        <v>45340000</v>
      </c>
      <c r="J108" s="267"/>
    </row>
    <row r="109" spans="1:10" x14ac:dyDescent="0.3">
      <c r="A109" s="281"/>
      <c r="B109" s="101"/>
      <c r="C109" s="282">
        <v>1503000000</v>
      </c>
      <c r="D109" s="101"/>
      <c r="E109" s="283" t="s">
        <v>63</v>
      </c>
      <c r="F109" s="102">
        <f>F110</f>
        <v>14500000</v>
      </c>
      <c r="G109" s="319">
        <f>F109</f>
        <v>14500000</v>
      </c>
      <c r="H109" s="201"/>
      <c r="I109" s="201"/>
      <c r="J109" s="339"/>
    </row>
    <row r="110" spans="1:10" x14ac:dyDescent="0.3">
      <c r="A110" s="15">
        <v>2212</v>
      </c>
      <c r="B110" s="16">
        <v>6121</v>
      </c>
      <c r="C110" s="160">
        <v>15030000000</v>
      </c>
      <c r="D110" s="16">
        <v>237</v>
      </c>
      <c r="E110" s="31" t="s">
        <v>62</v>
      </c>
      <c r="F110" s="51">
        <v>14500000</v>
      </c>
      <c r="G110" s="321"/>
      <c r="H110" s="271"/>
      <c r="I110" s="271"/>
      <c r="J110" s="343"/>
    </row>
    <row r="111" spans="1:10" x14ac:dyDescent="0.3">
      <c r="A111" s="57"/>
      <c r="B111" s="58"/>
      <c r="C111" s="173">
        <v>1508000000</v>
      </c>
      <c r="D111" s="58"/>
      <c r="E111" s="76" t="s">
        <v>64</v>
      </c>
      <c r="F111" s="77">
        <f>F112</f>
        <v>9500000</v>
      </c>
      <c r="G111" s="316"/>
      <c r="H111" s="240"/>
      <c r="I111" s="240">
        <f>F111</f>
        <v>9500000</v>
      </c>
      <c r="J111" s="337"/>
    </row>
    <row r="112" spans="1:10" x14ac:dyDescent="0.3">
      <c r="A112" s="15">
        <v>2212</v>
      </c>
      <c r="B112" s="16">
        <v>6121</v>
      </c>
      <c r="C112" s="160">
        <v>1508000000</v>
      </c>
      <c r="D112" s="16">
        <v>237</v>
      </c>
      <c r="E112" s="31" t="s">
        <v>62</v>
      </c>
      <c r="F112" s="51">
        <v>9500000</v>
      </c>
      <c r="G112" s="321"/>
      <c r="H112" s="271"/>
      <c r="I112" s="271"/>
      <c r="J112" s="343"/>
    </row>
    <row r="113" spans="1:10" x14ac:dyDescent="0.3">
      <c r="A113" s="78"/>
      <c r="B113" s="79"/>
      <c r="C113" s="173">
        <v>1514000000</v>
      </c>
      <c r="D113" s="79"/>
      <c r="E113" s="76" t="s">
        <v>105</v>
      </c>
      <c r="F113" s="77">
        <f>F114</f>
        <v>3000000</v>
      </c>
      <c r="G113" s="316"/>
      <c r="H113" s="240">
        <f>F113</f>
        <v>3000000</v>
      </c>
      <c r="I113" s="240"/>
      <c r="J113" s="337"/>
    </row>
    <row r="114" spans="1:10" x14ac:dyDescent="0.3">
      <c r="A114" s="15">
        <v>2212</v>
      </c>
      <c r="B114" s="16">
        <v>6121</v>
      </c>
      <c r="C114" s="160">
        <v>1514000000</v>
      </c>
      <c r="D114" s="16">
        <v>237</v>
      </c>
      <c r="E114" s="31" t="s">
        <v>62</v>
      </c>
      <c r="F114" s="51">
        <v>3000000</v>
      </c>
      <c r="G114" s="321"/>
      <c r="H114" s="271"/>
      <c r="I114" s="271"/>
      <c r="J114" s="343"/>
    </row>
    <row r="115" spans="1:10" x14ac:dyDescent="0.3">
      <c r="A115" s="78"/>
      <c r="B115" s="79"/>
      <c r="C115" s="173">
        <v>1603000000</v>
      </c>
      <c r="D115" s="79"/>
      <c r="E115" s="76" t="s">
        <v>66</v>
      </c>
      <c r="F115" s="77">
        <f>F116</f>
        <v>3500000</v>
      </c>
      <c r="G115" s="316"/>
      <c r="H115" s="240">
        <f>F115</f>
        <v>3500000</v>
      </c>
      <c r="I115" s="240"/>
      <c r="J115" s="337"/>
    </row>
    <row r="116" spans="1:10" x14ac:dyDescent="0.3">
      <c r="A116" s="15">
        <v>2212</v>
      </c>
      <c r="B116" s="16">
        <v>6121</v>
      </c>
      <c r="C116" s="160">
        <v>1603000000</v>
      </c>
      <c r="D116" s="16">
        <v>237</v>
      </c>
      <c r="E116" s="31" t="s">
        <v>62</v>
      </c>
      <c r="F116" s="51">
        <v>3500000</v>
      </c>
      <c r="G116" s="321"/>
      <c r="H116" s="271"/>
      <c r="I116" s="271"/>
      <c r="J116" s="343"/>
    </row>
    <row r="117" spans="1:10" x14ac:dyDescent="0.3">
      <c r="A117" s="78"/>
      <c r="B117" s="79"/>
      <c r="C117" s="173">
        <v>1604000000</v>
      </c>
      <c r="D117" s="79"/>
      <c r="E117" s="76" t="s">
        <v>67</v>
      </c>
      <c r="F117" s="77">
        <f>F118</f>
        <v>2500000</v>
      </c>
      <c r="G117" s="316"/>
      <c r="H117" s="240">
        <f>F117</f>
        <v>2500000</v>
      </c>
      <c r="I117" s="240"/>
      <c r="J117" s="337"/>
    </row>
    <row r="118" spans="1:10" x14ac:dyDescent="0.3">
      <c r="A118" s="15">
        <v>2219</v>
      </c>
      <c r="B118" s="16">
        <v>6121</v>
      </c>
      <c r="C118" s="160">
        <v>1604000000</v>
      </c>
      <c r="D118" s="16">
        <v>237</v>
      </c>
      <c r="E118" s="31" t="s">
        <v>62</v>
      </c>
      <c r="F118" s="38">
        <v>2500000</v>
      </c>
      <c r="G118" s="314"/>
      <c r="H118" s="268"/>
      <c r="I118" s="268"/>
      <c r="J118" s="335"/>
    </row>
    <row r="119" spans="1:10" x14ac:dyDescent="0.3">
      <c r="A119" s="57"/>
      <c r="B119" s="58"/>
      <c r="C119" s="173">
        <v>1614000000</v>
      </c>
      <c r="D119" s="58"/>
      <c r="E119" s="56" t="s">
        <v>82</v>
      </c>
      <c r="F119" s="77">
        <f>F120+F121</f>
        <v>1500000</v>
      </c>
      <c r="G119" s="316"/>
      <c r="H119" s="240">
        <f>F119*50%</f>
        <v>750000</v>
      </c>
      <c r="I119" s="240">
        <f>H119</f>
        <v>750000</v>
      </c>
      <c r="J119" s="337"/>
    </row>
    <row r="120" spans="1:10" x14ac:dyDescent="0.3">
      <c r="A120" s="15">
        <v>2219</v>
      </c>
      <c r="B120" s="16">
        <v>6121</v>
      </c>
      <c r="C120" s="160">
        <v>1614000000</v>
      </c>
      <c r="D120" s="16">
        <v>237</v>
      </c>
      <c r="E120" s="31" t="s">
        <v>62</v>
      </c>
      <c r="F120" s="51">
        <v>1400000</v>
      </c>
      <c r="G120" s="321"/>
      <c r="H120" s="271"/>
      <c r="I120" s="271"/>
      <c r="J120" s="343"/>
    </row>
    <row r="121" spans="1:10" x14ac:dyDescent="0.3">
      <c r="A121" s="24">
        <v>2219</v>
      </c>
      <c r="B121" s="42">
        <v>5137</v>
      </c>
      <c r="C121" s="160">
        <v>1614000000</v>
      </c>
      <c r="D121" s="42">
        <v>237</v>
      </c>
      <c r="E121" s="52" t="s">
        <v>12</v>
      </c>
      <c r="F121" s="38">
        <v>100000</v>
      </c>
      <c r="G121" s="314"/>
      <c r="H121" s="268"/>
      <c r="I121" s="268"/>
      <c r="J121" s="335"/>
    </row>
    <row r="122" spans="1:10" x14ac:dyDescent="0.3">
      <c r="A122" s="57"/>
      <c r="B122" s="58"/>
      <c r="C122" s="173">
        <v>1615000000</v>
      </c>
      <c r="D122" s="58"/>
      <c r="E122" s="76" t="s">
        <v>68</v>
      </c>
      <c r="F122" s="77">
        <f>F123</f>
        <v>3500000</v>
      </c>
      <c r="G122" s="316">
        <f>F122</f>
        <v>3500000</v>
      </c>
      <c r="H122" s="240"/>
      <c r="I122" s="240"/>
      <c r="J122" s="337"/>
    </row>
    <row r="123" spans="1:10" s="55" customFormat="1" x14ac:dyDescent="0.3">
      <c r="A123" s="15">
        <v>2212</v>
      </c>
      <c r="B123" s="16">
        <v>6121</v>
      </c>
      <c r="C123" s="160">
        <v>1615000000</v>
      </c>
      <c r="D123" s="16">
        <v>237</v>
      </c>
      <c r="E123" s="31" t="s">
        <v>62</v>
      </c>
      <c r="F123" s="51">
        <v>3500000</v>
      </c>
      <c r="G123" s="321"/>
      <c r="H123" s="271"/>
      <c r="I123" s="271"/>
      <c r="J123" s="343"/>
    </row>
    <row r="124" spans="1:10" x14ac:dyDescent="0.3">
      <c r="A124" s="74"/>
      <c r="B124" s="75"/>
      <c r="C124" s="181">
        <v>31707000000</v>
      </c>
      <c r="D124" s="75"/>
      <c r="E124" s="56" t="s">
        <v>85</v>
      </c>
      <c r="F124" s="83">
        <f>F125+F126</f>
        <v>35090000</v>
      </c>
      <c r="G124" s="323"/>
      <c r="H124" s="243"/>
      <c r="I124" s="243">
        <f>F124</f>
        <v>35090000</v>
      </c>
      <c r="J124" s="345"/>
    </row>
    <row r="125" spans="1:10" x14ac:dyDescent="0.3">
      <c r="A125" s="15">
        <v>2219</v>
      </c>
      <c r="B125" s="16">
        <v>6121</v>
      </c>
      <c r="C125" s="160">
        <v>31707000000</v>
      </c>
      <c r="D125" s="16">
        <v>237</v>
      </c>
      <c r="E125" s="31" t="s">
        <v>86</v>
      </c>
      <c r="F125" s="51">
        <v>34000000</v>
      </c>
      <c r="G125" s="321"/>
      <c r="H125" s="271"/>
      <c r="I125" s="271"/>
      <c r="J125" s="343"/>
    </row>
    <row r="126" spans="1:10" ht="15" thickBot="1" x14ac:dyDescent="0.35">
      <c r="A126" s="60">
        <v>2212</v>
      </c>
      <c r="B126" s="61">
        <v>6121</v>
      </c>
      <c r="C126" s="180">
        <v>31707000000</v>
      </c>
      <c r="D126" s="61">
        <v>237</v>
      </c>
      <c r="E126" s="62" t="s">
        <v>87</v>
      </c>
      <c r="F126" s="63">
        <v>1090000</v>
      </c>
      <c r="G126" s="322"/>
      <c r="H126" s="280"/>
      <c r="I126" s="280"/>
      <c r="J126" s="344"/>
    </row>
    <row r="127" spans="1:10" ht="16.2" thickBot="1" x14ac:dyDescent="0.35">
      <c r="A127" s="64"/>
      <c r="B127" s="65"/>
      <c r="C127" s="175"/>
      <c r="D127" s="66">
        <v>236</v>
      </c>
      <c r="E127" s="67" t="s">
        <v>148</v>
      </c>
      <c r="F127" s="73">
        <f>F128</f>
        <v>11000000</v>
      </c>
      <c r="G127" s="312"/>
      <c r="H127" s="265"/>
      <c r="I127" s="265">
        <f>I128</f>
        <v>11000000</v>
      </c>
      <c r="J127" s="267"/>
    </row>
    <row r="128" spans="1:10" s="82" customFormat="1" ht="18" customHeight="1" x14ac:dyDescent="0.3">
      <c r="A128" s="259"/>
      <c r="B128" s="229"/>
      <c r="C128" s="284">
        <v>31708000000</v>
      </c>
      <c r="D128" s="229"/>
      <c r="E128" s="285" t="s">
        <v>83</v>
      </c>
      <c r="F128" s="330">
        <f>F129</f>
        <v>11000000</v>
      </c>
      <c r="G128" s="320"/>
      <c r="H128" s="252"/>
      <c r="I128" s="252">
        <f>F128</f>
        <v>11000000</v>
      </c>
      <c r="J128" s="340"/>
    </row>
    <row r="129" spans="1:11" ht="15" thickBot="1" x14ac:dyDescent="0.35">
      <c r="A129" s="292">
        <v>2219</v>
      </c>
      <c r="B129" s="293">
        <v>6121</v>
      </c>
      <c r="C129" s="294">
        <v>31708000000</v>
      </c>
      <c r="D129" s="293">
        <v>236</v>
      </c>
      <c r="E129" s="295" t="s">
        <v>62</v>
      </c>
      <c r="F129" s="331">
        <v>11000000</v>
      </c>
      <c r="G129" s="324"/>
      <c r="H129" s="296"/>
      <c r="I129" s="296"/>
      <c r="J129" s="346"/>
      <c r="K129" s="195" t="s">
        <v>106</v>
      </c>
    </row>
    <row r="130" spans="1:11" ht="16.2" thickBot="1" x14ac:dyDescent="0.35">
      <c r="A130" s="95"/>
      <c r="B130" s="96"/>
      <c r="C130" s="178"/>
      <c r="D130" s="96"/>
      <c r="E130" s="67" t="s">
        <v>80</v>
      </c>
      <c r="F130" s="73">
        <f>F131+F133+F136+F138+F141+F147+F149+F151+F154+F157+F160+F167+F170</f>
        <v>71245000</v>
      </c>
      <c r="G130" s="312">
        <f>G131+G133+G136+G138+G141+G147+G149+G151+G154+G157+G160+G167+G170</f>
        <v>0</v>
      </c>
      <c r="H130" s="265">
        <f>H131+H133+H136+H138+H141+H147+H149+H151+H154+H157+H160+H167+H170</f>
        <v>58930000</v>
      </c>
      <c r="I130" s="265">
        <f>I131+I133+I136+I138+I141+I147+I149+I151+I154+I157+I160+I167+I170</f>
        <v>12315000</v>
      </c>
      <c r="J130" s="267"/>
    </row>
    <row r="131" spans="1:11" x14ac:dyDescent="0.3">
      <c r="A131" s="297"/>
      <c r="B131" s="298"/>
      <c r="C131" s="299">
        <v>1511000000</v>
      </c>
      <c r="D131" s="298"/>
      <c r="E131" s="300" t="s">
        <v>65</v>
      </c>
      <c r="F131" s="332">
        <f>F132</f>
        <v>6400000</v>
      </c>
      <c r="G131" s="319"/>
      <c r="H131" s="201">
        <f>F131*50%</f>
        <v>3200000</v>
      </c>
      <c r="I131" s="201">
        <f>H131</f>
        <v>3200000</v>
      </c>
      <c r="J131" s="339"/>
      <c r="K131" s="41" t="s">
        <v>122</v>
      </c>
    </row>
    <row r="132" spans="1:11" x14ac:dyDescent="0.3">
      <c r="A132" s="15">
        <v>3631</v>
      </c>
      <c r="B132" s="16">
        <v>6121</v>
      </c>
      <c r="C132" s="160">
        <v>1511000000</v>
      </c>
      <c r="D132" s="16" t="s">
        <v>19</v>
      </c>
      <c r="E132" s="31" t="s">
        <v>62</v>
      </c>
      <c r="F132" s="51">
        <f>2900000+1000000+2500000</f>
        <v>6400000</v>
      </c>
      <c r="G132" s="321"/>
      <c r="H132" s="271"/>
      <c r="I132" s="271"/>
      <c r="J132" s="343"/>
      <c r="K132" s="41" t="s">
        <v>110</v>
      </c>
    </row>
    <row r="133" spans="1:11" x14ac:dyDescent="0.3">
      <c r="A133" s="47"/>
      <c r="B133" s="48"/>
      <c r="C133" s="179">
        <v>1622000000</v>
      </c>
      <c r="D133" s="48"/>
      <c r="E133" s="45" t="s">
        <v>69</v>
      </c>
      <c r="F133" s="46">
        <f>F134+F135</f>
        <v>1000000</v>
      </c>
      <c r="G133" s="316"/>
      <c r="H133" s="240"/>
      <c r="I133" s="240">
        <f>F133</f>
        <v>1000000</v>
      </c>
      <c r="J133" s="337"/>
    </row>
    <row r="134" spans="1:11" x14ac:dyDescent="0.3">
      <c r="A134" s="15">
        <v>3429</v>
      </c>
      <c r="B134" s="16">
        <v>5139</v>
      </c>
      <c r="C134" s="160">
        <v>1622000000</v>
      </c>
      <c r="D134" s="16"/>
      <c r="E134" s="31" t="s">
        <v>9</v>
      </c>
      <c r="F134" s="51">
        <v>200000</v>
      </c>
      <c r="G134" s="321"/>
      <c r="H134" s="271"/>
      <c r="I134" s="271"/>
      <c r="J134" s="343"/>
    </row>
    <row r="135" spans="1:11" x14ac:dyDescent="0.3">
      <c r="A135" s="15">
        <v>3429</v>
      </c>
      <c r="B135" s="16">
        <v>6121</v>
      </c>
      <c r="C135" s="176">
        <v>1622000000</v>
      </c>
      <c r="D135" s="42"/>
      <c r="E135" s="52" t="s">
        <v>62</v>
      </c>
      <c r="F135" s="51">
        <v>800000</v>
      </c>
      <c r="G135" s="321"/>
      <c r="H135" s="271"/>
      <c r="I135" s="271"/>
      <c r="J135" s="343"/>
    </row>
    <row r="136" spans="1:11" s="81" customFormat="1" ht="13.8" x14ac:dyDescent="0.3">
      <c r="A136" s="57"/>
      <c r="B136" s="58"/>
      <c r="C136" s="173">
        <v>1623000000</v>
      </c>
      <c r="D136" s="58"/>
      <c r="E136" s="76" t="s">
        <v>70</v>
      </c>
      <c r="F136" s="77">
        <f>F137</f>
        <v>1000000</v>
      </c>
      <c r="G136" s="316"/>
      <c r="H136" s="240">
        <v>500000</v>
      </c>
      <c r="I136" s="240">
        <v>500000</v>
      </c>
      <c r="J136" s="337"/>
    </row>
    <row r="137" spans="1:11" x14ac:dyDescent="0.3">
      <c r="A137" s="15">
        <v>3639</v>
      </c>
      <c r="B137" s="16">
        <v>5137</v>
      </c>
      <c r="C137" s="160">
        <v>1623000000</v>
      </c>
      <c r="D137" s="16"/>
      <c r="E137" s="31" t="s">
        <v>12</v>
      </c>
      <c r="F137" s="51">
        <v>1000000</v>
      </c>
      <c r="G137" s="321"/>
      <c r="H137" s="271"/>
      <c r="I137" s="271"/>
      <c r="J137" s="343"/>
    </row>
    <row r="138" spans="1:11" s="81" customFormat="1" ht="13.8" x14ac:dyDescent="0.3">
      <c r="A138" s="57"/>
      <c r="B138" s="58"/>
      <c r="C138" s="173">
        <v>1624000000</v>
      </c>
      <c r="D138" s="58"/>
      <c r="E138" s="76" t="s">
        <v>126</v>
      </c>
      <c r="F138" s="77">
        <f>F139+F140</f>
        <v>3500000</v>
      </c>
      <c r="G138" s="316"/>
      <c r="H138" s="240">
        <f>F138*50%</f>
        <v>1750000</v>
      </c>
      <c r="I138" s="240">
        <f>H138</f>
        <v>1750000</v>
      </c>
      <c r="J138" s="337"/>
    </row>
    <row r="139" spans="1:11" x14ac:dyDescent="0.3">
      <c r="A139" s="15">
        <v>3639</v>
      </c>
      <c r="B139" s="16">
        <v>6121</v>
      </c>
      <c r="C139" s="160">
        <v>1624000000</v>
      </c>
      <c r="D139" s="16"/>
      <c r="E139" s="31" t="s">
        <v>62</v>
      </c>
      <c r="F139" s="51">
        <v>2500000</v>
      </c>
      <c r="G139" s="321"/>
      <c r="H139" s="271"/>
      <c r="I139" s="271"/>
      <c r="J139" s="343"/>
    </row>
    <row r="140" spans="1:11" x14ac:dyDescent="0.3">
      <c r="A140" s="15">
        <v>3639</v>
      </c>
      <c r="B140" s="16">
        <v>5169</v>
      </c>
      <c r="C140" s="160">
        <v>1624000000</v>
      </c>
      <c r="D140" s="16"/>
      <c r="E140" s="31" t="s">
        <v>8</v>
      </c>
      <c r="F140" s="51">
        <v>1000000</v>
      </c>
      <c r="G140" s="321"/>
      <c r="H140" s="271"/>
      <c r="I140" s="271"/>
      <c r="J140" s="343"/>
    </row>
    <row r="141" spans="1:11" s="81" customFormat="1" ht="13.8" x14ac:dyDescent="0.3">
      <c r="A141" s="57"/>
      <c r="B141" s="58"/>
      <c r="C141" s="173">
        <v>1626000000</v>
      </c>
      <c r="D141" s="58"/>
      <c r="E141" s="56" t="s">
        <v>84</v>
      </c>
      <c r="F141" s="77">
        <f>F142+F143+F144+F145+F146</f>
        <v>39450000</v>
      </c>
      <c r="G141" s="316"/>
      <c r="H141" s="240">
        <f>F141</f>
        <v>39450000</v>
      </c>
      <c r="I141" s="240"/>
      <c r="J141" s="337"/>
    </row>
    <row r="142" spans="1:11" x14ac:dyDescent="0.3">
      <c r="A142" s="24">
        <v>3412</v>
      </c>
      <c r="B142" s="42">
        <v>5139</v>
      </c>
      <c r="C142" s="160">
        <v>1626000000</v>
      </c>
      <c r="D142" s="16"/>
      <c r="E142" s="31" t="s">
        <v>9</v>
      </c>
      <c r="F142" s="51">
        <v>100000</v>
      </c>
      <c r="G142" s="321"/>
      <c r="H142" s="271"/>
      <c r="I142" s="271"/>
      <c r="J142" s="343"/>
    </row>
    <row r="143" spans="1:11" x14ac:dyDescent="0.3">
      <c r="A143" s="15">
        <v>3412</v>
      </c>
      <c r="B143" s="16">
        <v>5169</v>
      </c>
      <c r="C143" s="160">
        <v>1626000000</v>
      </c>
      <c r="D143" s="16"/>
      <c r="E143" s="31" t="s">
        <v>8</v>
      </c>
      <c r="F143" s="51">
        <v>100000</v>
      </c>
      <c r="G143" s="321"/>
      <c r="H143" s="271"/>
      <c r="I143" s="271"/>
      <c r="J143" s="343"/>
    </row>
    <row r="144" spans="1:11" x14ac:dyDescent="0.3">
      <c r="A144" s="15">
        <v>3412</v>
      </c>
      <c r="B144" s="16">
        <v>5171</v>
      </c>
      <c r="C144" s="160">
        <v>1626000000</v>
      </c>
      <c r="D144" s="16"/>
      <c r="E144" s="31" t="s">
        <v>11</v>
      </c>
      <c r="F144" s="51">
        <v>100000</v>
      </c>
      <c r="G144" s="321"/>
      <c r="H144" s="271"/>
      <c r="I144" s="271"/>
      <c r="J144" s="343"/>
    </row>
    <row r="145" spans="1:10" x14ac:dyDescent="0.3">
      <c r="A145" s="15">
        <v>3412</v>
      </c>
      <c r="B145" s="16">
        <v>6121</v>
      </c>
      <c r="C145" s="160">
        <v>1626000000</v>
      </c>
      <c r="D145" s="16"/>
      <c r="E145" s="31" t="s">
        <v>62</v>
      </c>
      <c r="F145" s="51">
        <v>38450000</v>
      </c>
      <c r="G145" s="321"/>
      <c r="H145" s="271"/>
      <c r="I145" s="271"/>
      <c r="J145" s="343"/>
    </row>
    <row r="146" spans="1:10" x14ac:dyDescent="0.3">
      <c r="A146" s="15">
        <v>3412</v>
      </c>
      <c r="B146" s="16">
        <v>6122</v>
      </c>
      <c r="C146" s="160">
        <v>1626000000</v>
      </c>
      <c r="D146" s="16"/>
      <c r="E146" s="31" t="s">
        <v>71</v>
      </c>
      <c r="F146" s="51">
        <v>700000</v>
      </c>
      <c r="G146" s="321"/>
      <c r="H146" s="271"/>
      <c r="I146" s="271"/>
      <c r="J146" s="343"/>
    </row>
    <row r="147" spans="1:10" s="81" customFormat="1" ht="13.8" x14ac:dyDescent="0.3">
      <c r="A147" s="57"/>
      <c r="B147" s="58"/>
      <c r="C147" s="173">
        <v>1630000000</v>
      </c>
      <c r="D147" s="58"/>
      <c r="E147" s="76" t="s">
        <v>146</v>
      </c>
      <c r="F147" s="77">
        <f>F148</f>
        <v>2500000</v>
      </c>
      <c r="G147" s="316"/>
      <c r="H147" s="240">
        <f>F147</f>
        <v>2500000</v>
      </c>
      <c r="I147" s="240"/>
      <c r="J147" s="337"/>
    </row>
    <row r="148" spans="1:10" x14ac:dyDescent="0.3">
      <c r="A148" s="15">
        <v>3392</v>
      </c>
      <c r="B148" s="16">
        <v>6121</v>
      </c>
      <c r="C148" s="160">
        <v>1630000000</v>
      </c>
      <c r="D148" s="16"/>
      <c r="E148" s="31" t="s">
        <v>62</v>
      </c>
      <c r="F148" s="51">
        <v>2500000</v>
      </c>
      <c r="G148" s="321"/>
      <c r="H148" s="271"/>
      <c r="I148" s="271"/>
      <c r="J148" s="343"/>
    </row>
    <row r="149" spans="1:10" s="81" customFormat="1" ht="13.8" x14ac:dyDescent="0.3">
      <c r="A149" s="57"/>
      <c r="B149" s="58"/>
      <c r="C149" s="173">
        <v>1633000000</v>
      </c>
      <c r="D149" s="58"/>
      <c r="E149" s="76" t="s">
        <v>72</v>
      </c>
      <c r="F149" s="77">
        <f>F150</f>
        <v>300000</v>
      </c>
      <c r="G149" s="316"/>
      <c r="H149" s="240">
        <f>F149</f>
        <v>300000</v>
      </c>
      <c r="I149" s="240"/>
      <c r="J149" s="337"/>
    </row>
    <row r="150" spans="1:10" x14ac:dyDescent="0.3">
      <c r="A150" s="15">
        <v>3412</v>
      </c>
      <c r="B150" s="16">
        <v>6121</v>
      </c>
      <c r="C150" s="160">
        <v>1633000000</v>
      </c>
      <c r="D150" s="16"/>
      <c r="E150" s="31" t="s">
        <v>62</v>
      </c>
      <c r="F150" s="51">
        <v>300000</v>
      </c>
      <c r="G150" s="321"/>
      <c r="H150" s="271"/>
      <c r="I150" s="271"/>
      <c r="J150" s="343"/>
    </row>
    <row r="151" spans="1:10" s="81" customFormat="1" ht="13.8" x14ac:dyDescent="0.3">
      <c r="A151" s="57"/>
      <c r="B151" s="58"/>
      <c r="C151" s="173">
        <v>255000000</v>
      </c>
      <c r="D151" s="58"/>
      <c r="E151" s="76" t="s">
        <v>73</v>
      </c>
      <c r="F151" s="77">
        <f>F152+F153</f>
        <v>5080000</v>
      </c>
      <c r="G151" s="316"/>
      <c r="H151" s="240">
        <f>F151</f>
        <v>5080000</v>
      </c>
      <c r="I151" s="240"/>
      <c r="J151" s="337"/>
    </row>
    <row r="152" spans="1:10" x14ac:dyDescent="0.3">
      <c r="A152" s="60">
        <v>3322</v>
      </c>
      <c r="B152" s="61">
        <v>5171</v>
      </c>
      <c r="C152" s="180">
        <v>255000000</v>
      </c>
      <c r="D152" s="61"/>
      <c r="E152" s="62" t="s">
        <v>11</v>
      </c>
      <c r="F152" s="63">
        <v>4080000</v>
      </c>
      <c r="G152" s="321"/>
      <c r="H152" s="271"/>
      <c r="I152" s="271"/>
      <c r="J152" s="343"/>
    </row>
    <row r="153" spans="1:10" x14ac:dyDescent="0.3">
      <c r="A153" s="60">
        <v>3322</v>
      </c>
      <c r="B153" s="61">
        <v>6121</v>
      </c>
      <c r="C153" s="180">
        <v>255000000</v>
      </c>
      <c r="D153" s="61"/>
      <c r="E153" s="31" t="s">
        <v>62</v>
      </c>
      <c r="F153" s="63">
        <v>1000000</v>
      </c>
      <c r="G153" s="321"/>
      <c r="H153" s="271"/>
      <c r="I153" s="271"/>
      <c r="J153" s="343"/>
    </row>
    <row r="154" spans="1:10" s="93" customFormat="1" ht="13.8" x14ac:dyDescent="0.3">
      <c r="A154" s="97"/>
      <c r="B154" s="94"/>
      <c r="C154" s="181">
        <v>31711000000</v>
      </c>
      <c r="D154" s="94"/>
      <c r="E154" s="56" t="s">
        <v>92</v>
      </c>
      <c r="F154" s="59">
        <f>F155+F156</f>
        <v>1500000</v>
      </c>
      <c r="G154" s="317"/>
      <c r="H154" s="241">
        <f>F154</f>
        <v>1500000</v>
      </c>
      <c r="I154" s="241"/>
      <c r="J154" s="235"/>
    </row>
    <row r="155" spans="1:10" x14ac:dyDescent="0.3">
      <c r="A155" s="15">
        <v>3639</v>
      </c>
      <c r="B155" s="16">
        <v>6121</v>
      </c>
      <c r="C155" s="160">
        <v>31711000000</v>
      </c>
      <c r="D155" s="16"/>
      <c r="E155" s="98" t="s">
        <v>62</v>
      </c>
      <c r="F155" s="99">
        <v>1300000</v>
      </c>
      <c r="G155" s="325"/>
      <c r="H155" s="272"/>
      <c r="I155" s="272"/>
      <c r="J155" s="347"/>
    </row>
    <row r="156" spans="1:10" x14ac:dyDescent="0.3">
      <c r="A156" s="15">
        <v>3639</v>
      </c>
      <c r="B156" s="16">
        <v>5171</v>
      </c>
      <c r="C156" s="160">
        <v>31711000000</v>
      </c>
      <c r="D156" s="16"/>
      <c r="E156" s="98" t="s">
        <v>11</v>
      </c>
      <c r="F156" s="99">
        <v>200000</v>
      </c>
      <c r="G156" s="325"/>
      <c r="H156" s="272"/>
      <c r="I156" s="272"/>
      <c r="J156" s="347"/>
    </row>
    <row r="157" spans="1:10" x14ac:dyDescent="0.3">
      <c r="A157" s="97"/>
      <c r="B157" s="94"/>
      <c r="C157" s="181">
        <v>31712000000</v>
      </c>
      <c r="D157" s="94"/>
      <c r="E157" s="56" t="s">
        <v>93</v>
      </c>
      <c r="F157" s="59">
        <f>F158+F159</f>
        <v>5000000</v>
      </c>
      <c r="G157" s="317"/>
      <c r="H157" s="241">
        <v>2000000</v>
      </c>
      <c r="I157" s="241">
        <f>F157-H157</f>
        <v>3000000</v>
      </c>
      <c r="J157" s="235"/>
    </row>
    <row r="158" spans="1:10" x14ac:dyDescent="0.3">
      <c r="A158" s="15">
        <v>3639</v>
      </c>
      <c r="B158" s="16">
        <v>6121</v>
      </c>
      <c r="C158" s="160">
        <v>31712000000</v>
      </c>
      <c r="D158" s="16"/>
      <c r="E158" s="98" t="s">
        <v>62</v>
      </c>
      <c r="F158" s="99">
        <v>4000000</v>
      </c>
      <c r="G158" s="325"/>
      <c r="H158" s="244"/>
      <c r="I158" s="244"/>
      <c r="J158" s="347"/>
    </row>
    <row r="159" spans="1:10" x14ac:dyDescent="0.3">
      <c r="A159" s="60">
        <v>3639</v>
      </c>
      <c r="B159" s="61">
        <v>5169</v>
      </c>
      <c r="C159" s="180">
        <v>31712000000</v>
      </c>
      <c r="D159" s="61"/>
      <c r="E159" s="206" t="s">
        <v>8</v>
      </c>
      <c r="F159" s="63">
        <v>1000000</v>
      </c>
      <c r="G159" s="321"/>
      <c r="H159" s="242"/>
      <c r="I159" s="242"/>
      <c r="J159" s="343"/>
    </row>
    <row r="160" spans="1:10" x14ac:dyDescent="0.3">
      <c r="A160" s="132"/>
      <c r="B160" s="133"/>
      <c r="C160" s="150">
        <v>31610000000</v>
      </c>
      <c r="D160" s="133"/>
      <c r="E160" s="134" t="s">
        <v>76</v>
      </c>
      <c r="F160" s="135">
        <f>F161+F162+F163+F164+F165+F166</f>
        <v>4865000</v>
      </c>
      <c r="G160" s="326"/>
      <c r="H160" s="245">
        <v>2000000</v>
      </c>
      <c r="I160" s="245">
        <f>F160-H160</f>
        <v>2865000</v>
      </c>
      <c r="J160" s="348"/>
    </row>
    <row r="161" spans="1:10" x14ac:dyDescent="0.3">
      <c r="A161" s="207">
        <v>3319</v>
      </c>
      <c r="B161" s="208">
        <v>5139</v>
      </c>
      <c r="C161" s="209" t="s">
        <v>34</v>
      </c>
      <c r="D161" s="210"/>
      <c r="E161" s="211" t="s">
        <v>9</v>
      </c>
      <c r="F161" s="212">
        <v>50000</v>
      </c>
      <c r="G161" s="314"/>
      <c r="H161" s="268"/>
      <c r="I161" s="268"/>
      <c r="J161" s="335"/>
    </row>
    <row r="162" spans="1:10" x14ac:dyDescent="0.3">
      <c r="A162" s="25">
        <v>3319</v>
      </c>
      <c r="B162" s="10">
        <v>5173</v>
      </c>
      <c r="C162" s="151" t="s">
        <v>34</v>
      </c>
      <c r="D162" s="2"/>
      <c r="E162" s="21" t="s">
        <v>30</v>
      </c>
      <c r="F162" s="38">
        <v>50000</v>
      </c>
      <c r="G162" s="314"/>
      <c r="H162" s="268"/>
      <c r="I162" s="268"/>
      <c r="J162" s="335"/>
    </row>
    <row r="163" spans="1:10" x14ac:dyDescent="0.3">
      <c r="A163" s="25">
        <v>3319</v>
      </c>
      <c r="B163" s="12">
        <v>5137</v>
      </c>
      <c r="C163" s="151" t="s">
        <v>34</v>
      </c>
      <c r="D163" s="12"/>
      <c r="E163" s="22" t="s">
        <v>31</v>
      </c>
      <c r="F163" s="38">
        <v>500000</v>
      </c>
      <c r="G163" s="314"/>
      <c r="H163" s="268"/>
      <c r="I163" s="268"/>
      <c r="J163" s="335"/>
    </row>
    <row r="164" spans="1:10" x14ac:dyDescent="0.3">
      <c r="A164" s="25">
        <v>3319</v>
      </c>
      <c r="B164" s="12">
        <v>6121</v>
      </c>
      <c r="C164" s="151" t="s">
        <v>34</v>
      </c>
      <c r="D164" s="12"/>
      <c r="E164" s="22" t="s">
        <v>32</v>
      </c>
      <c r="F164" s="38">
        <v>2440000</v>
      </c>
      <c r="G164" s="314"/>
      <c r="H164" s="268"/>
      <c r="I164" s="268"/>
      <c r="J164" s="335"/>
    </row>
    <row r="165" spans="1:10" x14ac:dyDescent="0.3">
      <c r="A165" s="25">
        <v>3319</v>
      </c>
      <c r="B165" s="12">
        <v>6129</v>
      </c>
      <c r="C165" s="151" t="s">
        <v>34</v>
      </c>
      <c r="D165" s="12"/>
      <c r="E165" s="22" t="s">
        <v>33</v>
      </c>
      <c r="F165" s="38">
        <v>825000</v>
      </c>
      <c r="G165" s="314"/>
      <c r="H165" s="268"/>
      <c r="I165" s="268"/>
      <c r="J165" s="335"/>
    </row>
    <row r="166" spans="1:10" x14ac:dyDescent="0.3">
      <c r="A166" s="152">
        <v>3319</v>
      </c>
      <c r="B166" s="153">
        <v>5169</v>
      </c>
      <c r="C166" s="154" t="s">
        <v>34</v>
      </c>
      <c r="D166" s="153"/>
      <c r="E166" s="68" t="s">
        <v>8</v>
      </c>
      <c r="F166" s="39">
        <v>1000000</v>
      </c>
      <c r="G166" s="314"/>
      <c r="H166" s="268"/>
      <c r="I166" s="268"/>
      <c r="J166" s="335"/>
    </row>
    <row r="167" spans="1:10" s="82" customFormat="1" ht="13.8" x14ac:dyDescent="0.3">
      <c r="A167" s="132"/>
      <c r="B167" s="133"/>
      <c r="C167" s="205" t="s">
        <v>117</v>
      </c>
      <c r="D167" s="133"/>
      <c r="E167" s="134" t="s">
        <v>109</v>
      </c>
      <c r="F167" s="77">
        <f>F168+F169</f>
        <v>400000</v>
      </c>
      <c r="G167" s="316"/>
      <c r="H167" s="240">
        <f>F167</f>
        <v>400000</v>
      </c>
      <c r="I167" s="240"/>
      <c r="J167" s="337"/>
    </row>
    <row r="168" spans="1:10" x14ac:dyDescent="0.3">
      <c r="A168" s="25">
        <v>3639</v>
      </c>
      <c r="B168" s="12">
        <v>5139</v>
      </c>
      <c r="C168" s="151" t="s">
        <v>117</v>
      </c>
      <c r="D168" s="12"/>
      <c r="E168" s="211" t="s">
        <v>9</v>
      </c>
      <c r="F168" s="38">
        <v>200000</v>
      </c>
      <c r="G168" s="314"/>
      <c r="H168" s="268"/>
      <c r="I168" s="268"/>
      <c r="J168" s="335"/>
    </row>
    <row r="169" spans="1:10" x14ac:dyDescent="0.3">
      <c r="A169" s="202">
        <v>3639</v>
      </c>
      <c r="B169" s="203">
        <v>5137</v>
      </c>
      <c r="C169" s="204" t="s">
        <v>117</v>
      </c>
      <c r="D169" s="203"/>
      <c r="E169" s="22" t="s">
        <v>31</v>
      </c>
      <c r="F169" s="188">
        <v>200000</v>
      </c>
      <c r="G169" s="314"/>
      <c r="H169" s="268"/>
      <c r="I169" s="268"/>
      <c r="J169" s="335"/>
    </row>
    <row r="170" spans="1:10" s="82" customFormat="1" ht="15.75" customHeight="1" x14ac:dyDescent="0.3">
      <c r="A170" s="132"/>
      <c r="B170" s="133"/>
      <c r="C170" s="205" t="s">
        <v>118</v>
      </c>
      <c r="D170" s="133"/>
      <c r="E170" s="134" t="s">
        <v>111</v>
      </c>
      <c r="F170" s="77">
        <f>F171</f>
        <v>250000</v>
      </c>
      <c r="G170" s="316"/>
      <c r="H170" s="240">
        <f>F170</f>
        <v>250000</v>
      </c>
      <c r="I170" s="240"/>
      <c r="J170" s="337"/>
    </row>
    <row r="171" spans="1:10" ht="15" thickBot="1" x14ac:dyDescent="0.35">
      <c r="A171" s="152">
        <v>3639</v>
      </c>
      <c r="B171" s="153">
        <v>6121</v>
      </c>
      <c r="C171" s="154" t="s">
        <v>118</v>
      </c>
      <c r="D171" s="153"/>
      <c r="E171" s="220" t="s">
        <v>62</v>
      </c>
      <c r="F171" s="39">
        <v>250000</v>
      </c>
      <c r="G171" s="318"/>
      <c r="H171" s="270"/>
      <c r="I171" s="270"/>
      <c r="J171" s="338"/>
    </row>
    <row r="172" spans="1:10" ht="16.2" thickBot="1" x14ac:dyDescent="0.35">
      <c r="A172" s="95"/>
      <c r="B172" s="96"/>
      <c r="C172" s="178"/>
      <c r="D172" s="96"/>
      <c r="E172" s="67" t="s">
        <v>107</v>
      </c>
      <c r="F172" s="73">
        <f>F173+F175+F177+F179+F181+F184+F187+F190</f>
        <v>23135000</v>
      </c>
      <c r="G172" s="312"/>
      <c r="H172" s="265">
        <f>H173+H175+H177+H179+H18+H181+H184+H187+H190</f>
        <v>9185000</v>
      </c>
      <c r="I172" s="265">
        <f>I173+I175+I177+I179+I18+I181+I184+I187+I190</f>
        <v>13950000</v>
      </c>
      <c r="J172" s="267"/>
    </row>
    <row r="173" spans="1:10" s="82" customFormat="1" ht="15" customHeight="1" x14ac:dyDescent="0.3">
      <c r="A173" s="281"/>
      <c r="B173" s="101"/>
      <c r="C173" s="282">
        <v>31715000000</v>
      </c>
      <c r="D173" s="101"/>
      <c r="E173" s="283" t="s">
        <v>134</v>
      </c>
      <c r="F173" s="102">
        <f>F174</f>
        <v>1500000</v>
      </c>
      <c r="G173" s="319"/>
      <c r="H173" s="201"/>
      <c r="I173" s="201">
        <f>F173</f>
        <v>1500000</v>
      </c>
      <c r="J173" s="339"/>
    </row>
    <row r="174" spans="1:10" x14ac:dyDescent="0.3">
      <c r="A174" s="25">
        <v>3113</v>
      </c>
      <c r="B174" s="12">
        <v>6121</v>
      </c>
      <c r="C174" s="160">
        <v>31715000000</v>
      </c>
      <c r="D174" s="43"/>
      <c r="E174" s="22" t="s">
        <v>62</v>
      </c>
      <c r="F174" s="51">
        <v>1500000</v>
      </c>
      <c r="G174" s="321"/>
      <c r="H174" s="271"/>
      <c r="I174" s="271"/>
      <c r="J174" s="343"/>
    </row>
    <row r="175" spans="1:10" s="82" customFormat="1" ht="13.8" x14ac:dyDescent="0.3">
      <c r="A175" s="57"/>
      <c r="B175" s="58"/>
      <c r="C175" s="173">
        <v>31716000000</v>
      </c>
      <c r="D175" s="58"/>
      <c r="E175" s="76" t="s">
        <v>133</v>
      </c>
      <c r="F175" s="77">
        <f>F176</f>
        <v>3500000</v>
      </c>
      <c r="G175" s="316"/>
      <c r="H175" s="240"/>
      <c r="I175" s="240">
        <f>F175</f>
        <v>3500000</v>
      </c>
      <c r="J175" s="337"/>
    </row>
    <row r="176" spans="1:10" x14ac:dyDescent="0.3">
      <c r="A176" s="15">
        <v>3113</v>
      </c>
      <c r="B176" s="16">
        <v>6121</v>
      </c>
      <c r="C176" s="160">
        <v>31716000000</v>
      </c>
      <c r="D176" s="16"/>
      <c r="E176" s="31" t="s">
        <v>62</v>
      </c>
      <c r="F176" s="51">
        <v>3500000</v>
      </c>
      <c r="G176" s="321"/>
      <c r="H176" s="271"/>
      <c r="I176" s="271"/>
      <c r="J176" s="343"/>
    </row>
    <row r="177" spans="1:10" x14ac:dyDescent="0.3">
      <c r="A177" s="57"/>
      <c r="B177" s="58"/>
      <c r="C177" s="173">
        <v>31717000000</v>
      </c>
      <c r="D177" s="58"/>
      <c r="E177" s="76" t="s">
        <v>127</v>
      </c>
      <c r="F177" s="77">
        <f>F178</f>
        <v>6655000</v>
      </c>
      <c r="G177" s="316"/>
      <c r="H177" s="240">
        <f>F177</f>
        <v>6655000</v>
      </c>
      <c r="I177" s="240"/>
      <c r="J177" s="337"/>
    </row>
    <row r="178" spans="1:10" x14ac:dyDescent="0.3">
      <c r="A178" s="15">
        <v>3113</v>
      </c>
      <c r="B178" s="16">
        <v>6121</v>
      </c>
      <c r="C178" s="160">
        <v>31717000000</v>
      </c>
      <c r="D178" s="16"/>
      <c r="E178" s="31" t="s">
        <v>62</v>
      </c>
      <c r="F178" s="51">
        <v>6655000</v>
      </c>
      <c r="G178" s="321"/>
      <c r="H178" s="271"/>
      <c r="I178" s="271"/>
      <c r="J178" s="343"/>
    </row>
    <row r="179" spans="1:10" x14ac:dyDescent="0.3">
      <c r="A179" s="57"/>
      <c r="B179" s="58"/>
      <c r="C179" s="173">
        <v>31718000000</v>
      </c>
      <c r="D179" s="58"/>
      <c r="E179" s="76" t="s">
        <v>128</v>
      </c>
      <c r="F179" s="77">
        <f>F180</f>
        <v>1050000</v>
      </c>
      <c r="G179" s="316"/>
      <c r="H179" s="240"/>
      <c r="I179" s="240">
        <f>F179</f>
        <v>1050000</v>
      </c>
      <c r="J179" s="337"/>
    </row>
    <row r="180" spans="1:10" s="41" customFormat="1" ht="14.25" customHeight="1" x14ac:dyDescent="0.2">
      <c r="A180" s="15">
        <v>3113</v>
      </c>
      <c r="B180" s="16">
        <v>6121</v>
      </c>
      <c r="C180" s="160">
        <v>31718000000</v>
      </c>
      <c r="D180" s="16"/>
      <c r="E180" s="22" t="s">
        <v>62</v>
      </c>
      <c r="F180" s="51">
        <v>1050000</v>
      </c>
      <c r="G180" s="321"/>
      <c r="H180" s="271"/>
      <c r="I180" s="271"/>
      <c r="J180" s="343"/>
    </row>
    <row r="181" spans="1:10" s="82" customFormat="1" ht="13.8" x14ac:dyDescent="0.3">
      <c r="A181" s="57"/>
      <c r="B181" s="58"/>
      <c r="C181" s="173">
        <v>31719000000</v>
      </c>
      <c r="D181" s="58"/>
      <c r="E181" s="76" t="s">
        <v>129</v>
      </c>
      <c r="F181" s="77">
        <f>F182+F183</f>
        <v>6600000</v>
      </c>
      <c r="G181" s="316"/>
      <c r="H181" s="240"/>
      <c r="I181" s="240">
        <f>F181</f>
        <v>6600000</v>
      </c>
      <c r="J181" s="337"/>
    </row>
    <row r="182" spans="1:10" x14ac:dyDescent="0.3">
      <c r="A182" s="15">
        <v>3113</v>
      </c>
      <c r="B182" s="16">
        <v>6121</v>
      </c>
      <c r="C182" s="160">
        <v>31719000000</v>
      </c>
      <c r="D182" s="16"/>
      <c r="E182" s="31" t="s">
        <v>108</v>
      </c>
      <c r="F182" s="51">
        <v>5600000</v>
      </c>
      <c r="G182" s="321"/>
      <c r="H182" s="271"/>
      <c r="I182" s="271"/>
      <c r="J182" s="343"/>
    </row>
    <row r="183" spans="1:10" x14ac:dyDescent="0.3">
      <c r="A183" s="15">
        <v>3113</v>
      </c>
      <c r="B183" s="16">
        <v>5171</v>
      </c>
      <c r="C183" s="160">
        <v>31719000000</v>
      </c>
      <c r="D183" s="16"/>
      <c r="E183" s="31" t="s">
        <v>11</v>
      </c>
      <c r="F183" s="51">
        <v>1000000</v>
      </c>
      <c r="G183" s="321"/>
      <c r="H183" s="271"/>
      <c r="I183" s="271"/>
      <c r="J183" s="343"/>
    </row>
    <row r="184" spans="1:10" s="82" customFormat="1" ht="13.8" x14ac:dyDescent="0.3">
      <c r="A184" s="57"/>
      <c r="B184" s="58"/>
      <c r="C184" s="173">
        <v>31720000000</v>
      </c>
      <c r="D184" s="58"/>
      <c r="E184" s="76" t="s">
        <v>130</v>
      </c>
      <c r="F184" s="77">
        <f>F185+F186</f>
        <v>1300000</v>
      </c>
      <c r="G184" s="316"/>
      <c r="H184" s="240"/>
      <c r="I184" s="240">
        <f>F184</f>
        <v>1300000</v>
      </c>
      <c r="J184" s="337"/>
    </row>
    <row r="185" spans="1:10" s="41" customFormat="1" ht="15" customHeight="1" x14ac:dyDescent="0.2">
      <c r="A185" s="15">
        <v>3113</v>
      </c>
      <c r="B185" s="16">
        <v>5171</v>
      </c>
      <c r="C185" s="160">
        <v>31720000000</v>
      </c>
      <c r="D185" s="16"/>
      <c r="E185" s="31" t="s">
        <v>11</v>
      </c>
      <c r="F185" s="51">
        <v>500000</v>
      </c>
      <c r="G185" s="321"/>
      <c r="H185" s="271"/>
      <c r="I185" s="271"/>
      <c r="J185" s="343"/>
    </row>
    <row r="186" spans="1:10" s="41" customFormat="1" ht="15" customHeight="1" x14ac:dyDescent="0.2">
      <c r="A186" s="15">
        <v>3113</v>
      </c>
      <c r="B186" s="16">
        <v>6121</v>
      </c>
      <c r="C186" s="160">
        <v>31712000000</v>
      </c>
      <c r="D186" s="16"/>
      <c r="E186" s="31" t="s">
        <v>62</v>
      </c>
      <c r="F186" s="51">
        <v>800000</v>
      </c>
      <c r="G186" s="321"/>
      <c r="H186" s="271"/>
      <c r="I186" s="271"/>
      <c r="J186" s="343"/>
    </row>
    <row r="187" spans="1:10" s="82" customFormat="1" ht="13.8" x14ac:dyDescent="0.3">
      <c r="A187" s="57"/>
      <c r="B187" s="58"/>
      <c r="C187" s="173">
        <v>31721000000</v>
      </c>
      <c r="D187" s="58"/>
      <c r="E187" s="76" t="s">
        <v>131</v>
      </c>
      <c r="F187" s="77">
        <f>F188+F189</f>
        <v>1530000</v>
      </c>
      <c r="G187" s="316"/>
      <c r="H187" s="240">
        <f>F187</f>
        <v>1530000</v>
      </c>
      <c r="I187" s="240"/>
      <c r="J187" s="337"/>
    </row>
    <row r="188" spans="1:10" x14ac:dyDescent="0.3">
      <c r="A188" s="15">
        <v>3111</v>
      </c>
      <c r="B188" s="16">
        <v>5137</v>
      </c>
      <c r="C188" s="160">
        <v>31721000000</v>
      </c>
      <c r="D188" s="16"/>
      <c r="E188" s="31" t="s">
        <v>31</v>
      </c>
      <c r="F188" s="51">
        <v>330000</v>
      </c>
      <c r="G188" s="321"/>
      <c r="H188" s="271"/>
      <c r="I188" s="271"/>
      <c r="J188" s="343"/>
    </row>
    <row r="189" spans="1:10" s="41" customFormat="1" ht="13.2" x14ac:dyDescent="0.2">
      <c r="A189" s="15">
        <v>3111</v>
      </c>
      <c r="B189" s="16">
        <v>6121</v>
      </c>
      <c r="C189" s="160">
        <v>31721000000</v>
      </c>
      <c r="D189" s="16"/>
      <c r="E189" s="31" t="s">
        <v>62</v>
      </c>
      <c r="F189" s="51">
        <v>1200000</v>
      </c>
      <c r="G189" s="321"/>
      <c r="H189" s="271"/>
      <c r="I189" s="271"/>
      <c r="J189" s="343"/>
    </row>
    <row r="190" spans="1:10" x14ac:dyDescent="0.3">
      <c r="A190" s="286"/>
      <c r="B190" s="287"/>
      <c r="C190" s="288">
        <v>31722000000</v>
      </c>
      <c r="D190" s="287"/>
      <c r="E190" s="289" t="s">
        <v>132</v>
      </c>
      <c r="F190" s="333">
        <f>F191</f>
        <v>1000000</v>
      </c>
      <c r="G190" s="327"/>
      <c r="H190" s="290">
        <f>F190</f>
        <v>1000000</v>
      </c>
      <c r="I190" s="290"/>
      <c r="J190" s="349"/>
    </row>
    <row r="191" spans="1:10" s="41" customFormat="1" ht="15" customHeight="1" thickBot="1" x14ac:dyDescent="0.25">
      <c r="A191" s="18">
        <v>3115</v>
      </c>
      <c r="B191" s="19">
        <v>6121</v>
      </c>
      <c r="C191" s="177">
        <v>31722000000</v>
      </c>
      <c r="D191" s="19"/>
      <c r="E191" s="53" t="s">
        <v>62</v>
      </c>
      <c r="F191" s="54">
        <v>1000000</v>
      </c>
      <c r="G191" s="350"/>
      <c r="H191" s="351"/>
      <c r="I191" s="351"/>
      <c r="J191" s="352"/>
    </row>
    <row r="192" spans="1:10" x14ac:dyDescent="0.3">
      <c r="A192" s="49"/>
      <c r="B192" s="49"/>
      <c r="C192" s="182"/>
      <c r="D192" s="49"/>
      <c r="E192" s="49"/>
      <c r="F192" s="50"/>
      <c r="G192" s="273"/>
      <c r="H192" s="273"/>
      <c r="I192" s="273"/>
    </row>
    <row r="193" spans="1:9" x14ac:dyDescent="0.3">
      <c r="A193" s="49"/>
      <c r="B193" s="49"/>
      <c r="C193" s="182"/>
      <c r="D193" s="49"/>
      <c r="E193" s="49"/>
      <c r="F193" s="50"/>
      <c r="G193" s="273"/>
      <c r="H193" s="273"/>
      <c r="I193" s="273"/>
    </row>
    <row r="194" spans="1:9" x14ac:dyDescent="0.3">
      <c r="A194" s="49"/>
      <c r="B194" s="49"/>
      <c r="C194" s="182"/>
      <c r="D194" s="49"/>
      <c r="E194" s="49"/>
      <c r="F194" s="50"/>
      <c r="G194" s="273"/>
      <c r="H194" s="273"/>
      <c r="I194" s="273"/>
    </row>
    <row r="195" spans="1:9" x14ac:dyDescent="0.3">
      <c r="A195" s="49"/>
      <c r="B195" s="49"/>
      <c r="C195" s="182"/>
      <c r="D195" s="49"/>
      <c r="E195" s="49"/>
      <c r="F195" s="50"/>
      <c r="G195" s="273"/>
      <c r="H195" s="273"/>
      <c r="I195" s="273"/>
    </row>
    <row r="196" spans="1:9" x14ac:dyDescent="0.3">
      <c r="A196" s="49"/>
      <c r="B196" s="49"/>
      <c r="C196" s="182"/>
      <c r="D196" s="49"/>
      <c r="E196" s="49"/>
      <c r="F196" s="50"/>
      <c r="G196" s="273"/>
      <c r="H196" s="273"/>
      <c r="I196" s="273"/>
    </row>
    <row r="197" spans="1:9" x14ac:dyDescent="0.3">
      <c r="A197" s="49"/>
      <c r="B197" s="49"/>
      <c r="C197" s="182"/>
      <c r="D197" s="49"/>
      <c r="E197" s="49"/>
      <c r="F197" s="50"/>
      <c r="G197" s="273"/>
      <c r="H197" s="273"/>
      <c r="I197" s="273"/>
    </row>
    <row r="198" spans="1:9" x14ac:dyDescent="0.3">
      <c r="A198" s="49"/>
      <c r="B198" s="49"/>
      <c r="C198" s="182"/>
      <c r="D198" s="49"/>
      <c r="E198" s="49"/>
      <c r="F198" s="50"/>
      <c r="G198" s="273"/>
      <c r="H198" s="273"/>
      <c r="I198" s="273"/>
    </row>
  </sheetData>
  <autoFilter ref="A1:L191"/>
  <pageMargins left="0.7" right="0.7" top="0.78740157499999996" bottom="0.78740157499999996" header="0.3" footer="0.3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 2017 předpoklad v násl. let.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Šurkalová</dc:creator>
  <cp:lastModifiedBy>Ing. Romana Matějková</cp:lastModifiedBy>
  <cp:lastPrinted>2016-10-12T11:24:53Z</cp:lastPrinted>
  <dcterms:created xsi:type="dcterms:W3CDTF">2016-06-08T14:23:23Z</dcterms:created>
  <dcterms:modified xsi:type="dcterms:W3CDTF">2016-10-18T10:43:40Z</dcterms:modified>
</cp:coreProperties>
</file>